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141dc57e61c66e/NBS 2020/NBS 2020/Admin Data/Debt/"/>
    </mc:Choice>
  </mc:AlternateContent>
  <xr:revisionPtr revIDLastSave="0" documentId="8_{B4E9883C-7C12-4570-9631-3B3557484396}" xr6:coauthVersionLast="45" xr6:coauthVersionMax="45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Total_Public_Debt_Q3_2020" sheetId="7" r:id="rId1"/>
    <sheet name="FGN_Domestic_Debt_Stock_Q3_2020" sheetId="1" r:id="rId2"/>
    <sheet name="FGNDomestic_Debt_ServiceQ3_2020" sheetId="2" r:id="rId3"/>
    <sheet name="External_Debt Stock Q3, 2020" sheetId="10" r:id="rId4"/>
    <sheet name="External_Debt Service Q3, 2020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ngl0110">#REF!</definedName>
    <definedName name="___ngl0111">#REF!</definedName>
    <definedName name="___ngl0120">#REF!</definedName>
    <definedName name="___ngl0121">#REF!</definedName>
    <definedName name="___ngl0130">#REF!</definedName>
    <definedName name="___ngl0131">#REF!</definedName>
    <definedName name="___ngl0132">#REF!</definedName>
    <definedName name="___ngl0133">#REF!</definedName>
    <definedName name="___ngl0134">#REF!</definedName>
    <definedName name="___ngl0135">#REF!</definedName>
    <definedName name="___ngl0140">#REF!</definedName>
    <definedName name="___ngl0150">#REF!</definedName>
    <definedName name="___ngl0151">#REF!</definedName>
    <definedName name="___ngl0152">#REF!</definedName>
    <definedName name="___ngl0162">#REF!</definedName>
    <definedName name="___nlg0151">#REF!</definedName>
    <definedName name="___PG1">#REF!</definedName>
    <definedName name="___PG10">#REF!</definedName>
    <definedName name="___PG11">#REF!</definedName>
    <definedName name="___PG12">#REF!</definedName>
    <definedName name="___PG13">#REF!</definedName>
    <definedName name="___PG14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PG9">#REF!</definedName>
    <definedName name="___PSY1">#REF!</definedName>
    <definedName name="__ngl0110">#REF!</definedName>
    <definedName name="__ngl0111">#REF!</definedName>
    <definedName name="__ngl0120">#REF!</definedName>
    <definedName name="__ngl0121">#REF!</definedName>
    <definedName name="__ngl0130">#REF!</definedName>
    <definedName name="__ngl0131">#REF!</definedName>
    <definedName name="__ngl0132">#REF!</definedName>
    <definedName name="__ngl0133">#REF!</definedName>
    <definedName name="__ngl0134">#REF!</definedName>
    <definedName name="__ngl0135">#REF!</definedName>
    <definedName name="__ngl0140">#REF!</definedName>
    <definedName name="__ngl0150">#REF!</definedName>
    <definedName name="__ngl0151">#REF!</definedName>
    <definedName name="__ngl0152">#REF!</definedName>
    <definedName name="__ngl0162">#REF!</definedName>
    <definedName name="__nlg0151">#REF!</definedName>
    <definedName name="__PG1">#REF!</definedName>
    <definedName name="__PG10">#REF!</definedName>
    <definedName name="__PG11">#REF!</definedName>
    <definedName name="__PG12">#REF!</definedName>
    <definedName name="__PG13">#REF!</definedName>
    <definedName name="__PG14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PG9">#REF!</definedName>
    <definedName name="__PSY1">#REF!</definedName>
    <definedName name="_0110_Non_Productive__Rentals">#REF!</definedName>
    <definedName name="_ngl0110">#REF!</definedName>
    <definedName name="_ngl0111">#REF!</definedName>
    <definedName name="_ngl0120">#REF!</definedName>
    <definedName name="_ngl0121">#REF!</definedName>
    <definedName name="_ngl0130">#REF!</definedName>
    <definedName name="_ngl0131">#REF!</definedName>
    <definedName name="_ngl0132">#REF!</definedName>
    <definedName name="_ngl0133">#REF!</definedName>
    <definedName name="_ngl0134">#REF!</definedName>
    <definedName name="_ngl0135">#REF!</definedName>
    <definedName name="_ngl0140">#REF!</definedName>
    <definedName name="_ngl0150">#REF!</definedName>
    <definedName name="_ngl0151">#REF!</definedName>
    <definedName name="_ngl0152">#REF!</definedName>
    <definedName name="_ngl0162">#REF!</definedName>
    <definedName name="_nlg0151">#REF!</definedName>
    <definedName name="_PG1">#REF!</definedName>
    <definedName name="_PG10">#REF!</definedName>
    <definedName name="_PG11">#REF!</definedName>
    <definedName name="_PG12">#REF!</definedName>
    <definedName name="_PG13">#REF!</definedName>
    <definedName name="_PG14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PSY1">#REF!</definedName>
    <definedName name="Actual_Technical_Cost__TC">'[1]ScenarioA-2.092'!$D$78:$L$78</definedName>
    <definedName name="Actual_Unit_Opex__T1">'[1]ScenarioA-2.092'!$D$75:$L$75</definedName>
    <definedName name="AgbamiTrack">#REF!</definedName>
    <definedName name="AGG_Nodes">#REF!</definedName>
    <definedName name="AGSalesInput">[2]Indicators!$AC$2:$AC$65536</definedName>
    <definedName name="AGSalesInpVol">[2]Indicators!$AD$2:$AD$65536</definedName>
    <definedName name="aku">#REF!</definedName>
    <definedName name="ALL">#REF!,#REF!,#REF!,#REF!,#REF!,#REF!,#REF!,#REF!,#REF!,#REF!,#REF!,#REF!,#REF!,#REF!</definedName>
    <definedName name="Asset">[2]Indicators!$G$2:$G$65536</definedName>
    <definedName name="base2">'[3]Mapping Fields to AGG node'!$A$3:$A$171</definedName>
    <definedName name="BASELINE">#REF!</definedName>
    <definedName name="bb">#REF!</definedName>
    <definedName name="bef">[4]INTRATE!$B$4</definedName>
    <definedName name="ben">#REF!</definedName>
    <definedName name="bhgh">[4]INTRATE!#REF!</definedName>
    <definedName name="BoE_Production">[5]Indicators!#REF!</definedName>
    <definedName name="Business_Plan_ID">[2]Indicators!$K$2:$K$65536</definedName>
    <definedName name="cairo">#REF!</definedName>
    <definedName name="cal">#REF!</definedName>
    <definedName name="CapAllowTranche1">[6]Input_Output!$D$56</definedName>
    <definedName name="CapAllowTranche2">[6]Input_Output!$D$57</definedName>
    <definedName name="CapAllowTranche3">[6]Input_Output!$D$58</definedName>
    <definedName name="Capex">#REF!</definedName>
    <definedName name="Case_Type">[2]Indicators!$L$2:$L$65536</definedName>
    <definedName name="cc_0110">#REF!</definedName>
    <definedName name="cc_0111">#REF!</definedName>
    <definedName name="cc_0120">#REF!</definedName>
    <definedName name="cc_0121">#REF!</definedName>
    <definedName name="cc_0130">#REF!</definedName>
    <definedName name="cc_0131">#REF!</definedName>
    <definedName name="cc_0132">#REF!</definedName>
    <definedName name="cc_0133">#REF!</definedName>
    <definedName name="cc_0133.10">#REF!</definedName>
    <definedName name="cc_0134">#REF!</definedName>
    <definedName name="cc_0135">#REF!</definedName>
    <definedName name="cc_0140">#REF!</definedName>
    <definedName name="cc_0150">#REF!</definedName>
    <definedName name="cc_0151">#REF!</definedName>
    <definedName name="cc_0152">#REF!</definedName>
    <definedName name="cc_0162">#REF!</definedName>
    <definedName name="ccnaira">#REF!</definedName>
    <definedName name="chf">[4]INTRATE!$B$5</definedName>
    <definedName name="city">#REF!</definedName>
    <definedName name="ContractorProfitShare">[7]Input_Output!$D$26</definedName>
    <definedName name="ContractScenario">[7]Input_Output!$D$8</definedName>
    <definedName name="CostCeiling">#REF!</definedName>
    <definedName name="CostRecoveryCeiling">[7]Input_Output!$D$27</definedName>
    <definedName name="County">[2]Indicators!$M$2:$M$65536</definedName>
    <definedName name="COVERS">'[8]C&amp;C CAPEX'!#REF!</definedName>
    <definedName name="Cross_River">'[9]DOMESTIC DEBT TABLE 2011'!#REF!</definedName>
    <definedName name="CrossRivers">'[9]DOMESTIC DEBT TABLE 2011'!#REF!</definedName>
    <definedName name="CrudePrice">#REF!</definedName>
    <definedName name="dem">[4]INTRATE!$B$6</definedName>
    <definedName name="Development_Theme">[2]Indicators!$N$2:$N$65536</definedName>
    <definedName name="dr">[10]INTRATE!#REF!</definedName>
    <definedName name="EduTaxRate">#REF!</definedName>
    <definedName name="ee">[11]INTRATE!#REF!</definedName>
    <definedName name="ELF">#REF!</definedName>
    <definedName name="ero">#REF!</definedName>
    <definedName name="erou">#REF!</definedName>
    <definedName name="exchange">#REF!</definedName>
    <definedName name="exchange1">#REF!</definedName>
    <definedName name="Factor">#REF!</definedName>
    <definedName name="FGNStates_Debt_Stock">[4]INTRATE!#REF!</definedName>
    <definedName name="FIDDate">[2]Indicators!$J$2:$J$65536</definedName>
    <definedName name="Field">[2]Indicators!$H$2:$H$65536</definedName>
    <definedName name="fields">'[12]Mapping Fields to AGG node'!$B$3:$B$171</definedName>
    <definedName name="Flowstations">#REF!</definedName>
    <definedName name="Forecasts_Sheets_Osa">'[12]Mapping Fields to AGG node'!$B$3:$B$171</definedName>
    <definedName name="fso">#REF!</definedName>
    <definedName name="fsonaira">#REF!</definedName>
    <definedName name="Gas_Wells">[13]Profiles!#REF!</definedName>
    <definedName name="GasToOilEq">#REF!</definedName>
    <definedName name="gbp">[4]INTRATE!$B$16</definedName>
    <definedName name="gep">#REF!</definedName>
    <definedName name="GrossProdRate">'[14]Oil Base Input'!$F$13:$BD$13</definedName>
    <definedName name="ify">#REF!</definedName>
    <definedName name="itk">[4]INTRATE!$B$9</definedName>
    <definedName name="ITL" localSheetId="3">[4]INTRATE!#REF!</definedName>
    <definedName name="ITL">[4]INTRATE!#REF!</definedName>
    <definedName name="JVMC_Chapter_code_Nnpc">#REF!</definedName>
    <definedName name="klklklkl">#REF!</definedName>
    <definedName name="m" localSheetId="3">'External_Debt Stock Q3, 2020'!#REF!</definedName>
    <definedName name="m">[15]Summary3!$K$8</definedName>
    <definedName name="MAN">#REF!</definedName>
    <definedName name="men">#REF!</definedName>
    <definedName name="MI_DATES">'[16]MI Dates'!$B$3:$B$54</definedName>
    <definedName name="mic">#REF!</definedName>
    <definedName name="MOBIL">#REF!</definedName>
    <definedName name="naira">#REF!</definedName>
    <definedName name="NDDCrate">#REF!</definedName>
    <definedName name="new">#REF!</definedName>
    <definedName name="ngo">#REF!</definedName>
    <definedName name="nkem">'[17]EPNL-JV Details'!$I$297:$I$330</definedName>
    <definedName name="NNNN">#REF!</definedName>
    <definedName name="NNPC">#REF!</definedName>
    <definedName name="NNPC_crude_Export_from_JV">'[1]ScenarioA-2.092'!$D$71:$L$71</definedName>
    <definedName name="NNPC_equity">'[1]ScenarioA-2.092'!$D$69:$L$69</definedName>
    <definedName name="No._of_days">'[1]ScenarioA-2.092'!$D$58:$L$58</definedName>
    <definedName name="Non_Productive__Rentals">#REF!</definedName>
    <definedName name="OFFER_DAYS">'[16]MI Dates'!$B$2</definedName>
    <definedName name="ogo">#REF!</definedName>
    <definedName name="Oil_Wells">[13]Profiles!#REF!</definedName>
    <definedName name="Operating">'[18]C&amp;C CAPEX'!#REF!</definedName>
    <definedName name="Opex">#REF!</definedName>
    <definedName name="planning">'[19]NGL OPEX'!$K$4</definedName>
    <definedName name="PMasterProjectName">[2]Indicators!$I$2:$I$65536</definedName>
    <definedName name="PPTrate">#REF!</definedName>
    <definedName name="_xlnm.Print_Area" localSheetId="3">'External_Debt Stock Q3, 2020'!$A$1:$C$30</definedName>
    <definedName name="_xlnm.Print_Area" localSheetId="1">FGN_Domestic_Debt_Stock_Q3_2020!$A$1:$C$10</definedName>
    <definedName name="_xlnm.Print_Area">#REF!</definedName>
    <definedName name="PRINT_AREA_MI">#REF!</definedName>
    <definedName name="ProjectStart">[7]Input_Output!$D$14</definedName>
    <definedName name="ProjectStatus">[2]Indicators!$F$2:$F$65536</definedName>
    <definedName name="PSY">'[20]DATA-TABLE'!$F$35</definedName>
    <definedName name="psyg">#REF!</definedName>
    <definedName name="q">#REF!</definedName>
    <definedName name="qqq">[11]INTRATE!#REF!</definedName>
    <definedName name="ray_shhet">'[21]Mapping Fields to AGG node'!$B$3:$B$171</definedName>
    <definedName name="RoyaltyOption">[7]Input_Output!$D$24</definedName>
    <definedName name="RoyRate">#REF!</definedName>
    <definedName name="SAPBEXrevision">1</definedName>
    <definedName name="SAPBEXsysID">"FB4"</definedName>
    <definedName name="SAPBEXwbID">"DMH4ESCO57KJVZVHK4TPV6OBK"</definedName>
    <definedName name="stay">#REF!</definedName>
    <definedName name="Summary">#REF!</definedName>
    <definedName name="tank">#REF!</definedName>
    <definedName name="Taraba">'[9]DOMESTIC DEBT TABLE 2011'!#REF!</definedName>
    <definedName name="Tax_Rate__PPT">'[1]ScenarioA-2.092'!$D$79:$L$79</definedName>
    <definedName name="test">#REF!</definedName>
    <definedName name="TOTAL_CRUDE___CONDENSATE_LESS_134___133.10_CAPITAL">#REF!</definedName>
    <definedName name="TRP">'[1]ScenarioA-2.092'!$D$99:$L$99</definedName>
    <definedName name="try">'[17]EPNL-JV Details'!$H$297:$I$330</definedName>
    <definedName name="uju">#REF!</definedName>
    <definedName name="usd">[4]INTRATE!$B$15</definedName>
    <definedName name="uzo">#REF!</definedName>
    <definedName name="X2005_Wells_Status_for_GWDP_update_Drilling_Only_List">#REF!</definedName>
    <definedName name="yobo">[22]Recon!$B$9:$H$429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7" l="1"/>
  <c r="L53" i="12" l="1"/>
  <c r="L52" i="12"/>
  <c r="K51" i="12"/>
  <c r="J51" i="12"/>
  <c r="I51" i="12"/>
  <c r="H51" i="12"/>
  <c r="G51" i="12"/>
  <c r="F51" i="12"/>
  <c r="E51" i="12"/>
  <c r="D51" i="12"/>
  <c r="C51" i="12"/>
  <c r="B51" i="12"/>
  <c r="L51" i="12" s="1"/>
  <c r="L49" i="12"/>
  <c r="B47" i="12" a="1"/>
  <c r="I47" i="12" s="1"/>
  <c r="I36" i="12" s="1"/>
  <c r="I35" i="12" s="1"/>
  <c r="L46" i="12"/>
  <c r="L45" i="12"/>
  <c r="L44" i="12"/>
  <c r="L43" i="12"/>
  <c r="L42" i="12"/>
  <c r="L41" i="12"/>
  <c r="L40" i="12"/>
  <c r="L39" i="12"/>
  <c r="L38" i="12"/>
  <c r="L37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K20" i="12"/>
  <c r="K19" i="12" s="1"/>
  <c r="J20" i="12"/>
  <c r="I20" i="12"/>
  <c r="I19" i="12" s="1"/>
  <c r="H20" i="12"/>
  <c r="G20" i="12"/>
  <c r="G19" i="12" s="1"/>
  <c r="F20" i="12"/>
  <c r="F19" i="12" s="1"/>
  <c r="E20" i="12"/>
  <c r="E19" i="12" s="1"/>
  <c r="D20" i="12"/>
  <c r="D19" i="12" s="1"/>
  <c r="C20" i="12"/>
  <c r="C19" i="12" s="1"/>
  <c r="B20" i="12"/>
  <c r="B19" i="12" s="1"/>
  <c r="J19" i="12"/>
  <c r="H19" i="12"/>
  <c r="L17" i="12"/>
  <c r="L16" i="12"/>
  <c r="L15" i="12"/>
  <c r="L14" i="12"/>
  <c r="L13" i="12"/>
  <c r="L12" i="12"/>
  <c r="L11" i="12"/>
  <c r="L10" i="12"/>
  <c r="L9" i="12"/>
  <c r="K8" i="12"/>
  <c r="J8" i="12"/>
  <c r="I8" i="12"/>
  <c r="H8" i="12"/>
  <c r="G8" i="12"/>
  <c r="F8" i="12"/>
  <c r="E8" i="12"/>
  <c r="D8" i="12"/>
  <c r="C8" i="12"/>
  <c r="B8" i="12"/>
  <c r="L8" i="12" l="1"/>
  <c r="I54" i="12"/>
  <c r="L19" i="12"/>
  <c r="L20" i="12"/>
  <c r="B47" i="12"/>
  <c r="F47" i="12"/>
  <c r="F36" i="12" s="1"/>
  <c r="F35" i="12" s="1"/>
  <c r="F54" i="12" s="1"/>
  <c r="J47" i="12"/>
  <c r="J36" i="12" s="1"/>
  <c r="J35" i="12" s="1"/>
  <c r="J54" i="12" s="1"/>
  <c r="C47" i="12"/>
  <c r="C36" i="12" s="1"/>
  <c r="C35" i="12" s="1"/>
  <c r="C54" i="12" s="1"/>
  <c r="G47" i="12"/>
  <c r="G36" i="12" s="1"/>
  <c r="G35" i="12" s="1"/>
  <c r="G54" i="12" s="1"/>
  <c r="K47" i="12"/>
  <c r="K36" i="12" s="1"/>
  <c r="K35" i="12" s="1"/>
  <c r="K54" i="12" s="1"/>
  <c r="B36" i="12"/>
  <c r="D47" i="12"/>
  <c r="D36" i="12" s="1"/>
  <c r="D35" i="12" s="1"/>
  <c r="D54" i="12" s="1"/>
  <c r="H47" i="12"/>
  <c r="H36" i="12" s="1"/>
  <c r="H35" i="12" s="1"/>
  <c r="H54" i="12" s="1"/>
  <c r="E47" i="12"/>
  <c r="E36" i="12" s="1"/>
  <c r="E35" i="12" s="1"/>
  <c r="E54" i="12" s="1"/>
  <c r="L47" i="12" l="1"/>
  <c r="B35" i="12"/>
  <c r="L36" i="12"/>
  <c r="L35" i="12" l="1"/>
  <c r="B54" i="12"/>
  <c r="L54" i="12" s="1"/>
  <c r="M51" i="12" l="1"/>
  <c r="M19" i="12"/>
  <c r="M8" i="12"/>
  <c r="M35" i="12"/>
  <c r="E12" i="2" l="1"/>
  <c r="E9" i="2"/>
  <c r="E7" i="2"/>
  <c r="E5" i="2"/>
  <c r="E15" i="2"/>
  <c r="E16" i="2" l="1"/>
  <c r="I4" i="1" l="1"/>
  <c r="I5" i="1"/>
  <c r="I6" i="1"/>
  <c r="I7" i="1"/>
  <c r="I8" i="1"/>
  <c r="I9" i="1"/>
  <c r="J5" i="7" l="1"/>
  <c r="I5" i="7"/>
  <c r="I9" i="7" l="1"/>
  <c r="I8" i="7"/>
  <c r="I7" i="7" s="1"/>
  <c r="M7" i="7" s="1"/>
  <c r="J7" i="7"/>
  <c r="N7" i="7" s="1"/>
  <c r="I10" i="7" l="1"/>
  <c r="J10" i="7" l="1"/>
  <c r="K9" i="7" l="1"/>
  <c r="K7" i="7"/>
  <c r="K8" i="7"/>
  <c r="K6" i="7"/>
  <c r="K5" i="7"/>
  <c r="E9" i="7" l="1"/>
  <c r="E8" i="7"/>
  <c r="E6" i="7"/>
  <c r="D10" i="7"/>
  <c r="C10" i="7"/>
  <c r="M10" i="7" s="1"/>
  <c r="E5" i="7" l="1"/>
  <c r="N10" i="7"/>
  <c r="E7" i="7"/>
  <c r="B29" i="10"/>
  <c r="B30" i="10" s="1"/>
  <c r="F10" i="1"/>
  <c r="B10" i="1"/>
  <c r="I10" i="1" s="1"/>
  <c r="I3" i="1"/>
  <c r="M6" i="7"/>
  <c r="N6" i="7"/>
  <c r="M15" i="2"/>
  <c r="I18" i="2"/>
  <c r="J18" i="2"/>
  <c r="H18" i="2"/>
  <c r="M7" i="2"/>
  <c r="C16" i="2"/>
  <c r="D16" i="2"/>
  <c r="B16" i="2"/>
  <c r="M12" i="2"/>
  <c r="M5" i="2"/>
  <c r="N5" i="7"/>
  <c r="N8" i="7"/>
  <c r="N9" i="7"/>
  <c r="M8" i="7"/>
  <c r="M9" i="7"/>
  <c r="M5" i="7"/>
  <c r="K18" i="2" l="1"/>
  <c r="M18" i="2" s="1"/>
  <c r="G6" i="1"/>
  <c r="G7" i="1"/>
  <c r="G9" i="1"/>
  <c r="G3" i="1"/>
  <c r="G8" i="1"/>
  <c r="G5" i="1"/>
  <c r="G4" i="1"/>
  <c r="C3" i="1"/>
  <c r="C25" i="10"/>
  <c r="C18" i="10"/>
  <c r="C29" i="10"/>
  <c r="C4" i="1"/>
  <c r="C9" i="1"/>
  <c r="C6" i="1"/>
  <c r="C7" i="1"/>
  <c r="C5" i="1"/>
  <c r="C8" i="1"/>
  <c r="C30" i="10" l="1"/>
</calcChain>
</file>

<file path=xl/sharedStrings.xml><?xml version="1.0" encoding="utf-8"?>
<sst xmlns="http://schemas.openxmlformats.org/spreadsheetml/2006/main" count="228" uniqueCount="131">
  <si>
    <t>Instruments</t>
  </si>
  <si>
    <t>Amounts in Naira</t>
  </si>
  <si>
    <t>FGN Bonds</t>
  </si>
  <si>
    <t>FGN Savings Bond</t>
  </si>
  <si>
    <t>FGN Sukuk</t>
  </si>
  <si>
    <t>Green Bond</t>
  </si>
  <si>
    <t>Nigerian Treasury Bills</t>
  </si>
  <si>
    <t>Nigerian Treasury Bonds</t>
  </si>
  <si>
    <t>Promissory Notes</t>
  </si>
  <si>
    <t>TOTAL</t>
  </si>
  <si>
    <t>TOTAL INTEREST</t>
  </si>
  <si>
    <t>-</t>
  </si>
  <si>
    <t>Interest</t>
  </si>
  <si>
    <t>FGNSB</t>
  </si>
  <si>
    <t>Principal</t>
  </si>
  <si>
    <t>Treasury Bonds</t>
  </si>
  <si>
    <t>Federal Govt. Bonds</t>
  </si>
  <si>
    <t>NTBs</t>
  </si>
  <si>
    <t>Total</t>
  </si>
  <si>
    <t>(Amount in Naira)</t>
  </si>
  <si>
    <t>GRAND TOTAL</t>
  </si>
  <si>
    <t>SUB-TOTAL</t>
  </si>
  <si>
    <t>COMMERCIAL</t>
  </si>
  <si>
    <t>BILATERAL</t>
  </si>
  <si>
    <t>African Development Bank Group</t>
  </si>
  <si>
    <t>World Bank Group</t>
  </si>
  <si>
    <t>MULTILATERAL</t>
  </si>
  <si>
    <t>Outstanding Debt</t>
  </si>
  <si>
    <t>Category</t>
  </si>
  <si>
    <t xml:space="preserve">   TOTAL</t>
  </si>
  <si>
    <t>OTHERS</t>
  </si>
  <si>
    <t xml:space="preserve">Nigerian Rehabilitation and Upgrading of Abuja-Keffi-Makurdi Road Project </t>
  </si>
  <si>
    <t>Total Public Debt(A+B)</t>
  </si>
  <si>
    <t>C.</t>
  </si>
  <si>
    <t>States &amp; FCT</t>
  </si>
  <si>
    <t>FGN Only</t>
  </si>
  <si>
    <t xml:space="preserve">Total Domestic Debt </t>
  </si>
  <si>
    <t>B.</t>
  </si>
  <si>
    <t>Total External Debt</t>
  </si>
  <si>
    <t>A.</t>
  </si>
  <si>
    <t xml:space="preserve">% of Total </t>
  </si>
  <si>
    <t>Amount Outstanding (US$’M)</t>
  </si>
  <si>
    <t>Debt Category</t>
  </si>
  <si>
    <t>USD</t>
  </si>
  <si>
    <t>NGN</t>
  </si>
  <si>
    <t>FGN Green Bond</t>
  </si>
  <si>
    <t>% Share of each Debt Instrument</t>
  </si>
  <si>
    <t>N.B: FIGURES ARE PROVISIONAL SUBJECT TO RECONCILIATION</t>
  </si>
  <si>
    <t>Rentals</t>
  </si>
  <si>
    <t>CATEGORY</t>
  </si>
  <si>
    <t>Service</t>
  </si>
  <si>
    <t>Deferred</t>
  </si>
  <si>
    <t>Waiver/</t>
  </si>
  <si>
    <t>Commitment</t>
  </si>
  <si>
    <t>Other</t>
  </si>
  <si>
    <t>Percentage</t>
  </si>
  <si>
    <t>Fee</t>
  </si>
  <si>
    <t>Credit</t>
  </si>
  <si>
    <t>Charges</t>
  </si>
  <si>
    <t>of Total</t>
  </si>
  <si>
    <t xml:space="preserve">     Nigeria Communication Sattellite</t>
  </si>
  <si>
    <t xml:space="preserve">     Nigeria National Public Security Comm. Sys. Project</t>
  </si>
  <si>
    <t xml:space="preserve">     Nigeria Abuja Light Rail Project</t>
  </si>
  <si>
    <t xml:space="preserve">     Nigeria ICT Infrastructure Backbone Project</t>
  </si>
  <si>
    <t>April</t>
  </si>
  <si>
    <t>May</t>
  </si>
  <si>
    <t>June</t>
  </si>
  <si>
    <t>IN THOUSANDS OF USD</t>
  </si>
  <si>
    <t>Percentage of Total</t>
  </si>
  <si>
    <t>in Millions of USD</t>
  </si>
  <si>
    <t>International Monetary Fund</t>
  </si>
  <si>
    <t>International Development Association</t>
  </si>
  <si>
    <t>Int'l Bank for Reconstruction and Devpt.</t>
  </si>
  <si>
    <t>African Development Bank</t>
  </si>
  <si>
    <t>Africa Growing Together Fund</t>
  </si>
  <si>
    <t>African Development Fund</t>
  </si>
  <si>
    <t>Arab Bank for Economic Development in Africa</t>
  </si>
  <si>
    <t>European Development Fund</t>
  </si>
  <si>
    <t>Islamic Development Bank</t>
  </si>
  <si>
    <t>Int'l Fund For Agricultural Development</t>
  </si>
  <si>
    <t>Eurobonds</t>
  </si>
  <si>
    <t>Diaspora Bond</t>
  </si>
  <si>
    <t>Public Debt Stock - External and Domestic Debt of the FGN, States and FCT as at September 30, 2020</t>
  </si>
  <si>
    <t>Public Debt Stock - External and Domestic Debt of the FGN, States and FCT as at September 30, 2019</t>
  </si>
  <si>
    <t>Annual Percentage Increase of Nigeria's Public Debt Q3, 2020 &amp; Q3, 2019</t>
  </si>
  <si>
    <t>NIGERIA’S TOTAL PUBLIC DEBT PORTFOLIO AS AT SEPTEMBER 30, 2020</t>
  </si>
  <si>
    <t>Federal Government Domestic Debt Stock by Instrument as at September 30, 2020</t>
  </si>
  <si>
    <t>Debt Instruments growth rate between Q3 2020 and Q3 2019</t>
  </si>
  <si>
    <t>Federal Government Domestic Debt Stock by Instrument as at September 30, 2019</t>
  </si>
  <si>
    <t> Interest</t>
  </si>
  <si>
    <t xml:space="preserve">Federal Government Actual Domestic Debt Service for Second Quarter, 2020 </t>
  </si>
  <si>
    <t>Federal Government Actual Domestic Debt Service for Third Quarter, 2020</t>
  </si>
  <si>
    <t xml:space="preserve">JULY </t>
  </si>
  <si>
    <t>AUGUST</t>
  </si>
  <si>
    <t>SEPTEMBER</t>
  </si>
  <si>
    <t>% Change of Interest Payment in Domestic Debt Service Q3, 2020 &amp; Q2, 2020</t>
  </si>
  <si>
    <t>Nigeria's External Debt Stock as at September 30, 2020</t>
  </si>
  <si>
    <t>ACTUAL EXTERNAL DEBT SERVICE PAYMENTS JULY - SEPTEMBER, 2020</t>
  </si>
  <si>
    <t xml:space="preserve">Penalty </t>
  </si>
  <si>
    <t xml:space="preserve">EXIM BANK OF CHINA </t>
  </si>
  <si>
    <t xml:space="preserve">     Nigeria Railway Modernisation Project (Idu- Kaduna)</t>
  </si>
  <si>
    <t xml:space="preserve">     Nigeria Railway Modernisation Project (Lagos-Ibadan)</t>
  </si>
  <si>
    <t xml:space="preserve">     Nigeria Four Airport Terminals Expansion Proj</t>
  </si>
  <si>
    <t xml:space="preserve">     Nigerian Zungeru Hydroelectric Project</t>
  </si>
  <si>
    <t>Exim Bank of India</t>
  </si>
  <si>
    <t>Agence Francaise  De Devellopement</t>
  </si>
  <si>
    <t>Japan International Cooperation Agency</t>
  </si>
  <si>
    <t>Kreditanstalt Fur Wiederaufbua</t>
  </si>
  <si>
    <t>Eurobond</t>
  </si>
  <si>
    <t xml:space="preserve">   5.125% Eurobond 2018</t>
  </si>
  <si>
    <t xml:space="preserve">   6.75% Eurobond 2021</t>
  </si>
  <si>
    <t xml:space="preserve">   6.375% Eurobond 2023</t>
  </si>
  <si>
    <t xml:space="preserve">   7.875% Eurobond 2032
</t>
  </si>
  <si>
    <t xml:space="preserve">   7.625% Eurobond 2025
</t>
  </si>
  <si>
    <t xml:space="preserve">   7.625% Eurobond 2047
</t>
  </si>
  <si>
    <t xml:space="preserve">    6.5% Eurobond 2027
</t>
  </si>
  <si>
    <t xml:space="preserve">  9.248% Eurobond 2049</t>
  </si>
  <si>
    <t xml:space="preserve">   7.696% Eurobond 2038
</t>
  </si>
  <si>
    <t xml:space="preserve"> 7.143% Eurobond 2030</t>
  </si>
  <si>
    <t xml:space="preserve">  8.747% Eurobond 2049</t>
  </si>
  <si>
    <t xml:space="preserve">   5.625% Eurobond 2022</t>
  </si>
  <si>
    <t xml:space="preserve">   Agency Fees</t>
  </si>
  <si>
    <t xml:space="preserve">   Oil Warrant</t>
  </si>
  <si>
    <r>
      <t>Amount Outstanding (</t>
    </r>
    <r>
      <rPr>
        <b/>
        <strike/>
        <sz val="12"/>
        <color rgb="FFFFFFFF"/>
        <rFont val="Corbel"/>
        <family val="2"/>
      </rPr>
      <t>N</t>
    </r>
    <r>
      <rPr>
        <b/>
        <sz val="12"/>
        <color rgb="FFFFFFFF"/>
        <rFont val="Corbel"/>
        <family val="2"/>
      </rPr>
      <t>’M)</t>
    </r>
  </si>
  <si>
    <r>
      <t> </t>
    </r>
    <r>
      <rPr>
        <sz val="12"/>
        <color rgb="FF000000"/>
        <rFont val="Corbel"/>
        <family val="2"/>
      </rPr>
      <t>Interest</t>
    </r>
  </si>
  <si>
    <r>
      <rPr>
        <b/>
        <sz val="22"/>
        <rFont val="Corbel"/>
        <family val="2"/>
      </rPr>
      <t>China</t>
    </r>
    <r>
      <rPr>
        <sz val="22"/>
        <rFont val="Corbel"/>
        <family val="2"/>
      </rPr>
      <t xml:space="preserve"> (Exim Bank of China)</t>
    </r>
  </si>
  <si>
    <r>
      <rPr>
        <b/>
        <sz val="22"/>
        <rFont val="Corbel"/>
        <family val="2"/>
      </rPr>
      <t>France</t>
    </r>
    <r>
      <rPr>
        <sz val="22"/>
        <rFont val="Corbel"/>
        <family val="2"/>
      </rPr>
      <t xml:space="preserve"> (Agence Francaise Development)</t>
    </r>
  </si>
  <si>
    <r>
      <t xml:space="preserve"> </t>
    </r>
    <r>
      <rPr>
        <b/>
        <sz val="22"/>
        <rFont val="Corbel"/>
        <family val="2"/>
      </rPr>
      <t>Japan</t>
    </r>
    <r>
      <rPr>
        <sz val="22"/>
        <rFont val="Corbel"/>
        <family val="2"/>
      </rPr>
      <t xml:space="preserve"> (Japan International Cooperation Agency)</t>
    </r>
  </si>
  <si>
    <r>
      <t xml:space="preserve"> </t>
    </r>
    <r>
      <rPr>
        <b/>
        <sz val="22"/>
        <rFont val="Corbel"/>
        <family val="2"/>
      </rPr>
      <t>India</t>
    </r>
    <r>
      <rPr>
        <sz val="22"/>
        <rFont val="Corbel"/>
        <family val="2"/>
      </rPr>
      <t xml:space="preserve"> (Exim Bank of India)</t>
    </r>
  </si>
  <si>
    <r>
      <rPr>
        <b/>
        <sz val="22"/>
        <rFont val="Corbel"/>
        <family val="2"/>
      </rPr>
      <t>Germany</t>
    </r>
    <r>
      <rPr>
        <sz val="22"/>
        <rFont val="Corbel"/>
        <family val="2"/>
      </rPr>
      <t xml:space="preserve"> (Kreditanstalt Fur Wiederaufbua)</t>
    </r>
  </si>
  <si>
    <t>NOTE:  (I) TOTAL DOMESTIC DEBT SERVICE ARE PROVISIONAL SUBJECT TO RECONCILATION AND SIGN-OFF WITH THE CBN &amp; OAGF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</si>
</sst>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0.000%"/>
    <numFmt numFmtId="167" formatCode="0.0%"/>
    <numFmt numFmtId="168" formatCode="&quot; &quot;#,##0.00&quot; &quot;;&quot;-&quot;#,##0.00&quot; &quot;;&quot; -&quot;00&quot; &quot;;&quot; &quot;@&quot; &quot;"/>
    <numFmt numFmtId="169" formatCode="&quot; &quot;#,##0.00&quot; &quot;;&quot; (&quot;#,##0.00&quot;)&quot;;&quot; -&quot;00&quot; &quot;;&quot; &quot;@&quot; &quot;"/>
    <numFmt numFmtId="170" formatCode="00,000,000.00"/>
    <numFmt numFmtId="171" formatCode="0.00_);[Red]\(0.00\)"/>
    <numFmt numFmtId="172" formatCode="_(* #,##0_);_(* \(#,##0\);_(* &quot;-&quot;??_);_(@_)"/>
    <numFmt numFmtId="173" formatCode="#,##0.00;&quot;-&quot;#,##0.00"/>
    <numFmt numFmtId="174" formatCode="#,##0.00&quot; &quot;;&quot;-&quot;#,##0.00&quot; &quot;"/>
    <numFmt numFmtId="175" formatCode="&quot; &quot;#,##0.00000000000&quot; &quot;;&quot; (&quot;#,##0.00000000000&quot;)&quot;;&quot; -&quot;00&quot; &quot;;&quot; &quot;@&quot; &quot;"/>
  </numFmts>
  <fonts count="4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Corbel"/>
      <family val="2"/>
    </font>
    <font>
      <b/>
      <sz val="12"/>
      <color rgb="FF000000"/>
      <name val="Corbel"/>
      <family val="2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sz val="12"/>
      <color rgb="FF000000"/>
      <name val="Corbel"/>
      <family val="2"/>
    </font>
    <font>
      <b/>
      <sz val="1"/>
      <color rgb="FF000000"/>
      <name val="Corbel"/>
      <family val="2"/>
    </font>
    <font>
      <b/>
      <sz val="12"/>
      <color rgb="FFFFFFFF"/>
      <name val="Corbel"/>
      <family val="2"/>
    </font>
    <font>
      <b/>
      <sz val="8"/>
      <color rgb="FF000000"/>
      <name val="Corbel"/>
      <family val="2"/>
    </font>
    <font>
      <sz val="9"/>
      <color rgb="FF000000"/>
      <name val="Corbel"/>
      <family val="2"/>
    </font>
    <font>
      <sz val="12"/>
      <name val="Corbel"/>
      <family val="2"/>
    </font>
    <font>
      <sz val="12"/>
      <color theme="1"/>
      <name val="Corbel"/>
      <family val="2"/>
    </font>
    <font>
      <b/>
      <sz val="12"/>
      <color theme="1"/>
      <name val="Corbel"/>
      <family val="2"/>
    </font>
    <font>
      <sz val="16"/>
      <name val="Corbel"/>
      <family val="2"/>
    </font>
    <font>
      <b/>
      <sz val="10"/>
      <name val="Corbe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</font>
    <font>
      <sz val="10"/>
      <color theme="1"/>
      <name val="Arial Narrow"/>
      <family val="2"/>
    </font>
    <font>
      <b/>
      <sz val="14"/>
      <color rgb="FF000000"/>
      <name val="Corbel"/>
      <family val="2"/>
    </font>
    <font>
      <b/>
      <strike/>
      <sz val="12"/>
      <color rgb="FFFFFFFF"/>
      <name val="Corbel"/>
      <family val="2"/>
    </font>
    <font>
      <b/>
      <sz val="22"/>
      <name val="Corbel"/>
      <family val="2"/>
    </font>
    <font>
      <sz val="10"/>
      <name val="Corbel"/>
      <family val="2"/>
    </font>
    <font>
      <sz val="20"/>
      <name val="Corbel"/>
      <family val="2"/>
    </font>
    <font>
      <b/>
      <i/>
      <sz val="18"/>
      <name val="Corbel"/>
      <family val="2"/>
    </font>
    <font>
      <b/>
      <sz val="24"/>
      <name val="Corbel"/>
      <family val="2"/>
    </font>
    <font>
      <sz val="18"/>
      <name val="Corbel"/>
      <family val="2"/>
    </font>
    <font>
      <sz val="22"/>
      <name val="Corbel"/>
      <family val="2"/>
    </font>
    <font>
      <sz val="10"/>
      <color rgb="FF2C2825"/>
      <name val="Corbel"/>
      <family val="2"/>
    </font>
    <font>
      <sz val="22"/>
      <color indexed="8"/>
      <name val="Corbel"/>
      <family val="2"/>
    </font>
    <font>
      <b/>
      <i/>
      <sz val="22"/>
      <name val="Corbel"/>
      <family val="2"/>
    </font>
    <font>
      <b/>
      <i/>
      <sz val="20"/>
      <name val="Corbel"/>
      <family val="2"/>
    </font>
    <font>
      <b/>
      <i/>
      <sz val="13"/>
      <name val="Corbel"/>
      <family val="2"/>
    </font>
    <font>
      <b/>
      <i/>
      <sz val="16"/>
      <name val="Corbel"/>
      <family val="2"/>
    </font>
    <font>
      <b/>
      <i/>
      <sz val="12"/>
      <name val="Corbel"/>
      <family val="2"/>
    </font>
    <font>
      <i/>
      <sz val="11"/>
      <name val="Corbel"/>
      <family val="2"/>
    </font>
    <font>
      <sz val="26"/>
      <name val="Corbel"/>
      <family val="2"/>
    </font>
    <font>
      <sz val="10"/>
      <color rgb="FF000000"/>
      <name val="Corbel"/>
      <family val="2"/>
    </font>
    <font>
      <b/>
      <sz val="18"/>
      <color rgb="FF000000"/>
      <name val="Corbel"/>
      <family val="2"/>
    </font>
    <font>
      <b/>
      <sz val="16"/>
      <color rgb="FF000000"/>
      <name val="Corbel"/>
      <family val="2"/>
    </font>
    <font>
      <sz val="16"/>
      <color rgb="FF000000"/>
      <name val="Corbel"/>
      <family val="2"/>
    </font>
    <font>
      <b/>
      <sz val="20"/>
      <color rgb="FF000000"/>
      <name val="Corbel"/>
      <family val="2"/>
    </font>
  </fonts>
  <fills count="19">
    <fill>
      <patternFill patternType="none"/>
    </fill>
    <fill>
      <patternFill patternType="gray125"/>
    </fill>
    <fill>
      <patternFill patternType="solid">
        <fgColor rgb="FF9BC2E6"/>
        <bgColor rgb="FF9BC2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FFFFFF"/>
      </patternFill>
    </fill>
    <fill>
      <patternFill patternType="solid">
        <fgColor rgb="FF4F81BD"/>
        <bgColor rgb="FF4F81BD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rgb="FFDDEBF7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9E1F2"/>
      </patternFill>
    </fill>
    <fill>
      <patternFill patternType="solid">
        <fgColor theme="4" tint="0.79998168889431442"/>
        <bgColor rgb="FF9BC2E6"/>
      </patternFill>
    </fill>
    <fill>
      <patternFill patternType="solid">
        <fgColor theme="0"/>
        <bgColor rgb="FFDDEBF7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5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 applyFont="0" applyFill="0" applyBorder="0" applyAlignment="0" applyProtection="0"/>
    <xf numFmtId="0" fontId="2" fillId="0" borderId="0"/>
    <xf numFmtId="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5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 applyNumberFormat="0" applyBorder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0" fontId="6" fillId="0" borderId="0"/>
    <xf numFmtId="9" fontId="1" fillId="0" borderId="0" applyFont="0" applyFill="0" applyBorder="0" applyAlignment="0" applyProtection="0"/>
  </cellStyleXfs>
  <cellXfs count="285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/>
    <xf numFmtId="167" fontId="11" fillId="0" borderId="37" xfId="2" applyNumberFormat="1" applyFont="1" applyBorder="1"/>
    <xf numFmtId="0" fontId="13" fillId="0" borderId="0" xfId="0" applyFont="1" applyAlignment="1">
      <alignment horizontal="center" vertical="center"/>
    </xf>
    <xf numFmtId="0" fontId="14" fillId="9" borderId="28" xfId="10" applyFont="1" applyFill="1" applyBorder="1" applyAlignment="1">
      <alignment horizontal="center" vertical="center" wrapText="1"/>
    </xf>
    <xf numFmtId="0" fontId="14" fillId="9" borderId="29" xfId="10" applyFont="1" applyFill="1" applyBorder="1" applyAlignment="1">
      <alignment horizontal="center" vertical="center" wrapText="1"/>
    </xf>
    <xf numFmtId="10" fontId="11" fillId="0" borderId="0" xfId="2" applyNumberFormat="1" applyFont="1"/>
    <xf numFmtId="10" fontId="8" fillId="0" borderId="0" xfId="2" applyNumberFormat="1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vertical="center"/>
    </xf>
    <xf numFmtId="166" fontId="8" fillId="0" borderId="0" xfId="2" applyNumberFormat="1" applyFont="1"/>
    <xf numFmtId="0" fontId="16" fillId="0" borderId="0" xfId="0" applyFont="1"/>
    <xf numFmtId="0" fontId="16" fillId="0" borderId="0" xfId="0" applyFont="1" applyAlignment="1">
      <alignment horizontal="left" vertical="center" indent="3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 applyAlignment="1">
      <alignment horizontal="left" vertical="center" indent="3"/>
    </xf>
    <xf numFmtId="0" fontId="8" fillId="4" borderId="0" xfId="0" applyFont="1" applyFill="1"/>
    <xf numFmtId="0" fontId="7" fillId="0" borderId="0" xfId="13" applyFont="1"/>
    <xf numFmtId="10" fontId="8" fillId="4" borderId="0" xfId="2" applyNumberFormat="1" applyFont="1" applyFill="1"/>
    <xf numFmtId="0" fontId="8" fillId="12" borderId="0" xfId="0" applyFont="1" applyFill="1"/>
    <xf numFmtId="167" fontId="9" fillId="3" borderId="26" xfId="2" applyNumberFormat="1" applyFont="1" applyFill="1" applyBorder="1"/>
    <xf numFmtId="167" fontId="9" fillId="3" borderId="27" xfId="2" applyNumberFormat="1" applyFont="1" applyFill="1" applyBorder="1"/>
    <xf numFmtId="167" fontId="12" fillId="4" borderId="26" xfId="2" applyNumberFormat="1" applyFont="1" applyFill="1" applyBorder="1"/>
    <xf numFmtId="167" fontId="12" fillId="4" borderId="27" xfId="2" applyNumberFormat="1" applyFont="1" applyFill="1" applyBorder="1"/>
    <xf numFmtId="167" fontId="8" fillId="0" borderId="11" xfId="2" applyNumberFormat="1" applyFont="1" applyBorder="1"/>
    <xf numFmtId="167" fontId="8" fillId="0" borderId="9" xfId="2" applyNumberFormat="1" applyFont="1" applyBorder="1"/>
    <xf numFmtId="167" fontId="9" fillId="3" borderId="8" xfId="2" applyNumberFormat="1" applyFont="1" applyFill="1" applyBorder="1"/>
    <xf numFmtId="167" fontId="9" fillId="3" borderId="6" xfId="2" applyNumberFormat="1" applyFont="1" applyFill="1" applyBorder="1"/>
    <xf numFmtId="0" fontId="9" fillId="15" borderId="2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 wrapText="1"/>
    </xf>
    <xf numFmtId="0" fontId="9" fillId="16" borderId="4" xfId="0" applyFont="1" applyFill="1" applyBorder="1" applyAlignment="1">
      <alignment vertical="center"/>
    </xf>
    <xf numFmtId="4" fontId="9" fillId="16" borderId="5" xfId="0" applyNumberFormat="1" applyFont="1" applyFill="1" applyBorder="1" applyAlignment="1">
      <alignment horizontal="right" vertical="center"/>
    </xf>
    <xf numFmtId="10" fontId="9" fillId="16" borderId="5" xfId="0" applyNumberFormat="1" applyFont="1" applyFill="1" applyBorder="1" applyAlignment="1">
      <alignment horizontal="right" vertical="center"/>
    </xf>
    <xf numFmtId="0" fontId="19" fillId="4" borderId="15" xfId="36" applyFont="1" applyFill="1" applyBorder="1"/>
    <xf numFmtId="165" fontId="19" fillId="4" borderId="15" xfId="37" quotePrefix="1" applyFont="1" applyFill="1" applyBorder="1" applyAlignment="1">
      <alignment horizontal="right"/>
    </xf>
    <xf numFmtId="165" fontId="19" fillId="4" borderId="15" xfId="36" applyNumberFormat="1" applyFont="1" applyFill="1" applyBorder="1" applyAlignment="1">
      <alignment horizontal="center"/>
    </xf>
    <xf numFmtId="0" fontId="9" fillId="12" borderId="0" xfId="0" applyFont="1" applyFill="1"/>
    <xf numFmtId="0" fontId="7" fillId="0" borderId="0" xfId="43" applyFont="1"/>
    <xf numFmtId="171" fontId="8" fillId="0" borderId="16" xfId="2" applyNumberFormat="1" applyFont="1" applyBorder="1"/>
    <xf numFmtId="171" fontId="8" fillId="10" borderId="16" xfId="2" applyNumberFormat="1" applyFont="1" applyFill="1" applyBorder="1"/>
    <xf numFmtId="172" fontId="8" fillId="0" borderId="0" xfId="1" applyNumberFormat="1" applyFont="1"/>
    <xf numFmtId="167" fontId="9" fillId="3" borderId="11" xfId="2" applyNumberFormat="1" applyFont="1" applyFill="1" applyBorder="1"/>
    <xf numFmtId="167" fontId="9" fillId="3" borderId="9" xfId="2" applyNumberFormat="1" applyFont="1" applyFill="1" applyBorder="1"/>
    <xf numFmtId="167" fontId="8" fillId="4" borderId="11" xfId="2" applyNumberFormat="1" applyFont="1" applyFill="1" applyBorder="1"/>
    <xf numFmtId="167" fontId="8" fillId="4" borderId="9" xfId="2" applyNumberFormat="1" applyFont="1" applyFill="1" applyBorder="1"/>
    <xf numFmtId="10" fontId="12" fillId="0" borderId="10" xfId="0" applyNumberFormat="1" applyFont="1" applyBorder="1"/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4" fontId="9" fillId="7" borderId="31" xfId="0" applyNumberFormat="1" applyFont="1" applyFill="1" applyBorder="1" applyAlignment="1">
      <alignment horizontal="center" vertical="center" wrapText="1"/>
    </xf>
    <xf numFmtId="10" fontId="9" fillId="7" borderId="32" xfId="0" applyNumberFormat="1" applyFont="1" applyFill="1" applyBorder="1" applyAlignment="1">
      <alignment horizontal="center" vertical="center" wrapText="1"/>
    </xf>
    <xf numFmtId="0" fontId="12" fillId="13" borderId="30" xfId="0" applyFont="1" applyFill="1" applyBorder="1" applyAlignment="1">
      <alignment horizontal="left" vertical="center" wrapText="1"/>
    </xf>
    <xf numFmtId="0" fontId="12" fillId="14" borderId="19" xfId="0" applyFont="1" applyFill="1" applyBorder="1" applyAlignment="1">
      <alignment vertical="center" wrapText="1"/>
    </xf>
    <xf numFmtId="4" fontId="12" fillId="13" borderId="31" xfId="0" applyNumberFormat="1" applyFont="1" applyFill="1" applyBorder="1" applyAlignment="1">
      <alignment horizontal="center" vertical="center" wrapText="1"/>
    </xf>
    <xf numFmtId="10" fontId="12" fillId="13" borderId="32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10" fontId="9" fillId="3" borderId="21" xfId="0" applyNumberFormat="1" applyFont="1" applyFill="1" applyBorder="1" applyAlignment="1">
      <alignment horizontal="center" vertical="center" wrapText="1"/>
    </xf>
    <xf numFmtId="0" fontId="9" fillId="14" borderId="20" xfId="0" applyFont="1" applyFill="1" applyBorder="1" applyAlignment="1">
      <alignment vertical="center" wrapText="1"/>
    </xf>
    <xf numFmtId="4" fontId="12" fillId="14" borderId="19" xfId="0" applyNumberFormat="1" applyFont="1" applyFill="1" applyBorder="1" applyAlignment="1">
      <alignment horizontal="center" vertical="center" wrapText="1"/>
    </xf>
    <xf numFmtId="10" fontId="12" fillId="14" borderId="21" xfId="0" applyNumberFormat="1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vertical="center" wrapText="1"/>
    </xf>
    <xf numFmtId="0" fontId="12" fillId="8" borderId="19" xfId="0" applyFont="1" applyFill="1" applyBorder="1" applyAlignment="1">
      <alignment vertical="center" wrapText="1"/>
    </xf>
    <xf numFmtId="4" fontId="12" fillId="8" borderId="19" xfId="0" applyNumberFormat="1" applyFont="1" applyFill="1" applyBorder="1" applyAlignment="1">
      <alignment horizontal="center" vertical="center" wrapText="1"/>
    </xf>
    <xf numFmtId="10" fontId="12" fillId="8" borderId="21" xfId="0" applyNumberFormat="1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vertical="center" wrapText="1"/>
    </xf>
    <xf numFmtId="0" fontId="9" fillId="7" borderId="23" xfId="0" applyFont="1" applyFill="1" applyBorder="1" applyAlignment="1">
      <alignment vertical="center" wrapText="1"/>
    </xf>
    <xf numFmtId="4" fontId="9" fillId="7" borderId="23" xfId="0" applyNumberFormat="1" applyFont="1" applyFill="1" applyBorder="1" applyAlignment="1">
      <alignment horizontal="center" vertical="center" wrapText="1"/>
    </xf>
    <xf numFmtId="9" fontId="9" fillId="7" borderId="24" xfId="0" applyNumberFormat="1" applyFont="1" applyFill="1" applyBorder="1" applyAlignment="1">
      <alignment horizontal="center" vertical="center" wrapText="1"/>
    </xf>
    <xf numFmtId="0" fontId="14" fillId="9" borderId="33" xfId="0" applyFont="1" applyFill="1" applyBorder="1" applyAlignment="1">
      <alignment vertical="center" wrapText="1"/>
    </xf>
    <xf numFmtId="0" fontId="14" fillId="9" borderId="34" xfId="0" applyFont="1" applyFill="1" applyBorder="1" applyAlignment="1">
      <alignment vertical="center" wrapText="1"/>
    </xf>
    <xf numFmtId="0" fontId="14" fillId="9" borderId="34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10" fontId="12" fillId="0" borderId="21" xfId="0" applyNumberFormat="1" applyFont="1" applyBorder="1" applyAlignment="1">
      <alignment horizontal="center" vertical="center" wrapText="1"/>
    </xf>
    <xf numFmtId="0" fontId="12" fillId="11" borderId="4" xfId="0" applyFont="1" applyFill="1" applyBorder="1" applyAlignment="1">
      <alignment vertical="center"/>
    </xf>
    <xf numFmtId="4" fontId="12" fillId="11" borderId="5" xfId="0" applyNumberFormat="1" applyFont="1" applyFill="1" applyBorder="1" applyAlignment="1">
      <alignment horizontal="right" vertical="center"/>
    </xf>
    <xf numFmtId="10" fontId="12" fillId="11" borderId="5" xfId="0" applyNumberFormat="1" applyFont="1" applyFill="1" applyBorder="1" applyAlignment="1">
      <alignment horizontal="right" vertical="center"/>
    </xf>
    <xf numFmtId="0" fontId="12" fillId="4" borderId="4" xfId="0" applyFont="1" applyFill="1" applyBorder="1" applyAlignment="1">
      <alignment vertical="center"/>
    </xf>
    <xf numFmtId="4" fontId="12" fillId="4" borderId="5" xfId="0" applyNumberFormat="1" applyFont="1" applyFill="1" applyBorder="1" applyAlignment="1">
      <alignment horizontal="right" vertical="center"/>
    </xf>
    <xf numFmtId="10" fontId="12" fillId="16" borderId="5" xfId="0" applyNumberFormat="1" applyFont="1" applyFill="1" applyBorder="1" applyAlignment="1">
      <alignment horizontal="right" vertical="center"/>
    </xf>
    <xf numFmtId="0" fontId="12" fillId="3" borderId="4" xfId="0" applyFont="1" applyFill="1" applyBorder="1" applyAlignment="1">
      <alignment vertical="center"/>
    </xf>
    <xf numFmtId="4" fontId="12" fillId="3" borderId="5" xfId="0" applyNumberFormat="1" applyFont="1" applyFill="1" applyBorder="1" applyAlignment="1">
      <alignment horizontal="right" vertical="center"/>
    </xf>
    <xf numFmtId="0" fontId="18" fillId="3" borderId="25" xfId="36" applyFont="1" applyFill="1" applyBorder="1"/>
    <xf numFmtId="165" fontId="18" fillId="3" borderId="38" xfId="37" applyFont="1" applyFill="1" applyBorder="1"/>
    <xf numFmtId="10" fontId="18" fillId="3" borderId="38" xfId="37" applyNumberFormat="1" applyFont="1" applyFill="1" applyBorder="1" applyAlignment="1">
      <alignment horizontal="center" vertical="center"/>
    </xf>
    <xf numFmtId="0" fontId="18" fillId="4" borderId="25" xfId="36" applyFont="1" applyFill="1" applyBorder="1"/>
    <xf numFmtId="165" fontId="18" fillId="4" borderId="25" xfId="37" applyFont="1" applyFill="1" applyBorder="1"/>
    <xf numFmtId="10" fontId="18" fillId="4" borderId="38" xfId="37" applyNumberFormat="1" applyFont="1" applyFill="1" applyBorder="1" applyAlignment="1">
      <alignment horizontal="center" vertical="center"/>
    </xf>
    <xf numFmtId="165" fontId="18" fillId="3" borderId="25" xfId="37" applyFont="1" applyFill="1" applyBorder="1"/>
    <xf numFmtId="165" fontId="17" fillId="3" borderId="38" xfId="37" applyFont="1" applyFill="1" applyBorder="1"/>
    <xf numFmtId="165" fontId="18" fillId="4" borderId="38" xfId="37" applyFont="1" applyFill="1" applyBorder="1"/>
    <xf numFmtId="0" fontId="9" fillId="2" borderId="43" xfId="0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9" fillId="2" borderId="2" xfId="1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" xfId="11" applyFont="1" applyFill="1" applyBorder="1" applyAlignment="1">
      <alignment horizontal="center" vertical="center"/>
    </xf>
    <xf numFmtId="0" fontId="9" fillId="11" borderId="4" xfId="10" applyFont="1" applyFill="1" applyBorder="1" applyAlignment="1">
      <alignment vertical="center"/>
    </xf>
    <xf numFmtId="0" fontId="12" fillId="11" borderId="5" xfId="10" applyFont="1" applyFill="1" applyBorder="1" applyAlignment="1">
      <alignment vertical="center"/>
    </xf>
    <xf numFmtId="0" fontId="12" fillId="0" borderId="4" xfId="10" applyFont="1" applyBorder="1" applyAlignment="1">
      <alignment vertical="center"/>
    </xf>
    <xf numFmtId="4" fontId="12" fillId="0" borderId="5" xfId="11" applyNumberFormat="1" applyFont="1" applyBorder="1" applyAlignment="1">
      <alignment vertical="center"/>
    </xf>
    <xf numFmtId="4" fontId="12" fillId="0" borderId="5" xfId="10" applyNumberFormat="1" applyFont="1" applyBorder="1" applyAlignment="1">
      <alignment horizontal="right" vertical="center"/>
    </xf>
    <xf numFmtId="4" fontId="12" fillId="3" borderId="5" xfId="10" applyNumberFormat="1" applyFont="1" applyFill="1" applyBorder="1" applyAlignment="1">
      <alignment horizontal="right" vertical="center"/>
    </xf>
    <xf numFmtId="168" fontId="12" fillId="0" borderId="5" xfId="19" applyFont="1" applyBorder="1" applyAlignment="1">
      <alignment vertical="center"/>
    </xf>
    <xf numFmtId="0" fontId="12" fillId="0" borderId="4" xfId="10" applyFont="1" applyFill="1" applyBorder="1" applyAlignment="1">
      <alignment vertical="center"/>
    </xf>
    <xf numFmtId="0" fontId="12" fillId="0" borderId="5" xfId="10" applyFont="1" applyFill="1" applyBorder="1" applyAlignment="1">
      <alignment horizontal="center" vertical="center"/>
    </xf>
    <xf numFmtId="0" fontId="9" fillId="3" borderId="4" xfId="10" applyFont="1" applyFill="1" applyBorder="1" applyAlignment="1">
      <alignment vertical="center"/>
    </xf>
    <xf numFmtId="0" fontId="9" fillId="3" borderId="5" xfId="10" applyFont="1" applyFill="1" applyBorder="1" applyAlignment="1">
      <alignment vertical="center"/>
    </xf>
    <xf numFmtId="4" fontId="12" fillId="0" borderId="5" xfId="11" applyNumberFormat="1" applyFont="1" applyFill="1" applyBorder="1" applyAlignment="1">
      <alignment vertical="center"/>
    </xf>
    <xf numFmtId="0" fontId="12" fillId="3" borderId="5" xfId="10" applyFont="1" applyFill="1" applyBorder="1" applyAlignment="1">
      <alignment horizontal="center" vertical="center"/>
    </xf>
    <xf numFmtId="0" fontId="12" fillId="0" borderId="5" xfId="10" applyFont="1" applyBorder="1" applyAlignment="1">
      <alignment horizontal="center" vertical="center"/>
    </xf>
    <xf numFmtId="0" fontId="9" fillId="0" borderId="4" xfId="10" applyFont="1" applyFill="1" applyBorder="1" applyAlignment="1">
      <alignment vertical="center"/>
    </xf>
    <xf numFmtId="2" fontId="12" fillId="0" borderId="5" xfId="11" applyNumberFormat="1" applyFont="1" applyFill="1" applyBorder="1" applyAlignment="1">
      <alignment vertical="center"/>
    </xf>
    <xf numFmtId="168" fontId="12" fillId="0" borderId="5" xfId="19" applyFont="1" applyFill="1" applyBorder="1" applyAlignment="1">
      <alignment vertical="center"/>
    </xf>
    <xf numFmtId="0" fontId="9" fillId="0" borderId="4" xfId="10" applyFont="1" applyBorder="1" applyAlignment="1">
      <alignment vertical="center"/>
    </xf>
    <xf numFmtId="4" fontId="9" fillId="0" borderId="5" xfId="10" applyNumberFormat="1" applyFont="1" applyBorder="1" applyAlignment="1">
      <alignment horizontal="right" vertical="center"/>
    </xf>
    <xf numFmtId="0" fontId="9" fillId="11" borderId="10" xfId="0" applyFont="1" applyFill="1" applyBorder="1" applyAlignment="1">
      <alignment vertical="center"/>
    </xf>
    <xf numFmtId="0" fontId="12" fillId="3" borderId="10" xfId="0" applyFont="1" applyFill="1" applyBorder="1"/>
    <xf numFmtId="43" fontId="12" fillId="11" borderId="10" xfId="1" applyFont="1" applyFill="1" applyBorder="1" applyAlignment="1">
      <alignment vertical="center"/>
    </xf>
    <xf numFmtId="0" fontId="12" fillId="0" borderId="10" xfId="0" applyFont="1" applyBorder="1" applyAlignment="1">
      <alignment vertical="center"/>
    </xf>
    <xf numFmtId="43" fontId="12" fillId="16" borderId="10" xfId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right" vertical="center"/>
    </xf>
    <xf numFmtId="4" fontId="12" fillId="3" borderId="10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3" fontId="12" fillId="4" borderId="10" xfId="1" applyFont="1" applyFill="1" applyBorder="1" applyAlignment="1">
      <alignment vertical="center"/>
    </xf>
    <xf numFmtId="0" fontId="12" fillId="3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/>
    <xf numFmtId="0" fontId="9" fillId="0" borderId="10" xfId="0" applyFont="1" applyFill="1" applyBorder="1" applyAlignment="1">
      <alignment vertical="center"/>
    </xf>
    <xf numFmtId="0" fontId="12" fillId="0" borderId="10" xfId="0" applyFont="1" applyFill="1" applyBorder="1" applyAlignment="1">
      <alignment horizontal="right" vertical="center"/>
    </xf>
    <xf numFmtId="43" fontId="12" fillId="0" borderId="10" xfId="1" applyFont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center"/>
    </xf>
    <xf numFmtId="4" fontId="9" fillId="0" borderId="5" xfId="0" applyNumberFormat="1" applyFont="1" applyBorder="1" applyAlignment="1">
      <alignment horizontal="right" vertical="center"/>
    </xf>
    <xf numFmtId="0" fontId="17" fillId="0" borderId="0" xfId="3" applyFont="1"/>
    <xf numFmtId="0" fontId="28" fillId="0" borderId="0" xfId="3" applyFont="1"/>
    <xf numFmtId="0" fontId="29" fillId="0" borderId="0" xfId="3" applyFont="1" applyAlignment="1">
      <alignment horizontal="left"/>
    </xf>
    <xf numFmtId="0" fontId="30" fillId="0" borderId="0" xfId="3" applyFont="1" applyAlignment="1">
      <alignment horizontal="left"/>
    </xf>
    <xf numFmtId="0" fontId="31" fillId="5" borderId="14" xfId="3" applyFont="1" applyFill="1" applyBorder="1"/>
    <xf numFmtId="0" fontId="31" fillId="5" borderId="13" xfId="3" applyFont="1" applyFill="1" applyBorder="1" applyAlignment="1">
      <alignment horizontal="center" wrapText="1"/>
    </xf>
    <xf numFmtId="0" fontId="31" fillId="5" borderId="12" xfId="3" applyFont="1" applyFill="1" applyBorder="1" applyAlignment="1">
      <alignment horizontal="center" wrapText="1"/>
    </xf>
    <xf numFmtId="0" fontId="32" fillId="5" borderId="0" xfId="3" applyFont="1" applyFill="1"/>
    <xf numFmtId="0" fontId="27" fillId="4" borderId="11" xfId="3" applyFont="1" applyFill="1" applyBorder="1"/>
    <xf numFmtId="43" fontId="33" fillId="4" borderId="10" xfId="4" applyFont="1" applyFill="1" applyBorder="1" applyAlignment="1">
      <alignment horizontal="center"/>
    </xf>
    <xf numFmtId="43" fontId="33" fillId="4" borderId="9" xfId="4" applyFont="1" applyFill="1" applyBorder="1" applyAlignment="1">
      <alignment horizontal="center"/>
    </xf>
    <xf numFmtId="0" fontId="29" fillId="4" borderId="0" xfId="3" applyFont="1" applyFill="1"/>
    <xf numFmtId="165" fontId="29" fillId="4" borderId="0" xfId="3" applyNumberFormat="1" applyFont="1" applyFill="1"/>
    <xf numFmtId="0" fontId="33" fillId="3" borderId="11" xfId="3" applyFont="1" applyFill="1" applyBorder="1" applyAlignment="1">
      <alignment horizontal="left"/>
    </xf>
    <xf numFmtId="43" fontId="33" fillId="3" borderId="10" xfId="4" applyFont="1" applyFill="1" applyBorder="1" applyAlignment="1">
      <alignment horizontal="right"/>
    </xf>
    <xf numFmtId="10" fontId="33" fillId="3" borderId="9" xfId="5" applyNumberFormat="1" applyFont="1" applyFill="1" applyBorder="1" applyAlignment="1">
      <alignment horizontal="right"/>
    </xf>
    <xf numFmtId="0" fontId="29" fillId="3" borderId="0" xfId="3" applyFont="1" applyFill="1"/>
    <xf numFmtId="0" fontId="34" fillId="0" borderId="0" xfId="3" applyFont="1"/>
    <xf numFmtId="0" fontId="33" fillId="4" borderId="11" xfId="3" applyFont="1" applyFill="1" applyBorder="1" applyAlignment="1">
      <alignment horizontal="left"/>
    </xf>
    <xf numFmtId="43" fontId="33" fillId="4" borderId="10" xfId="4" applyFont="1" applyFill="1" applyBorder="1" applyAlignment="1">
      <alignment horizontal="right"/>
    </xf>
    <xf numFmtId="43" fontId="29" fillId="4" borderId="0" xfId="3" applyNumberFormat="1" applyFont="1" applyFill="1"/>
    <xf numFmtId="0" fontId="27" fillId="3" borderId="11" xfId="3" applyFont="1" applyFill="1" applyBorder="1"/>
    <xf numFmtId="43" fontId="33" fillId="3" borderId="9" xfId="4" applyFont="1" applyFill="1" applyBorder="1" applyAlignment="1">
      <alignment horizontal="right"/>
    </xf>
    <xf numFmtId="43" fontId="29" fillId="4" borderId="0" xfId="4" applyFont="1" applyFill="1"/>
    <xf numFmtId="43" fontId="29" fillId="3" borderId="0" xfId="4" applyFont="1" applyFill="1"/>
    <xf numFmtId="0" fontId="33" fillId="3" borderId="11" xfId="3" applyFont="1" applyFill="1" applyBorder="1"/>
    <xf numFmtId="0" fontId="33" fillId="4" borderId="11" xfId="3" applyFont="1" applyFill="1" applyBorder="1"/>
    <xf numFmtId="170" fontId="35" fillId="4" borderId="0" xfId="3" applyNumberFormat="1" applyFont="1" applyFill="1" applyAlignment="1" applyProtection="1">
      <alignment horizontal="right" vertical="top"/>
      <protection locked="0"/>
    </xf>
    <xf numFmtId="43" fontId="36" fillId="3" borderId="10" xfId="4" applyFont="1" applyFill="1" applyBorder="1" applyAlignment="1">
      <alignment horizontal="right"/>
    </xf>
    <xf numFmtId="10" fontId="27" fillId="3" borderId="9" xfId="5" applyNumberFormat="1" applyFont="1" applyFill="1" applyBorder="1" applyAlignment="1">
      <alignment horizontal="right"/>
    </xf>
    <xf numFmtId="0" fontId="37" fillId="3" borderId="0" xfId="3" applyFont="1" applyFill="1"/>
    <xf numFmtId="0" fontId="33" fillId="4" borderId="10" xfId="3" applyFont="1" applyFill="1" applyBorder="1"/>
    <xf numFmtId="0" fontId="33" fillId="4" borderId="9" xfId="3" applyFont="1" applyFill="1" applyBorder="1"/>
    <xf numFmtId="165" fontId="29" fillId="3" borderId="0" xfId="3" applyNumberFormat="1" applyFont="1" applyFill="1"/>
    <xf numFmtId="0" fontId="27" fillId="4" borderId="11" xfId="3" applyFont="1" applyFill="1" applyBorder="1" applyAlignment="1">
      <alignment horizontal="left"/>
    </xf>
    <xf numFmtId="43" fontId="27" fillId="4" borderId="10" xfId="4" applyFont="1" applyFill="1" applyBorder="1" applyAlignment="1">
      <alignment horizontal="right"/>
    </xf>
    <xf numFmtId="10" fontId="27" fillId="4" borderId="9" xfId="5" applyNumberFormat="1" applyFont="1" applyFill="1" applyBorder="1" applyAlignment="1">
      <alignment horizontal="right"/>
    </xf>
    <xf numFmtId="39" fontId="27" fillId="3" borderId="10" xfId="4" applyNumberFormat="1" applyFont="1" applyFill="1" applyBorder="1" applyAlignment="1">
      <alignment horizontal="right"/>
    </xf>
    <xf numFmtId="39" fontId="27" fillId="3" borderId="9" xfId="4" applyNumberFormat="1" applyFont="1" applyFill="1" applyBorder="1" applyAlignment="1">
      <alignment horizontal="right"/>
    </xf>
    <xf numFmtId="39" fontId="33" fillId="4" borderId="10" xfId="4" applyNumberFormat="1" applyFont="1" applyFill="1" applyBorder="1" applyAlignment="1">
      <alignment horizontal="right"/>
    </xf>
    <xf numFmtId="39" fontId="33" fillId="3" borderId="10" xfId="4" applyNumberFormat="1" applyFont="1" applyFill="1" applyBorder="1" applyAlignment="1">
      <alignment horizontal="right"/>
    </xf>
    <xf numFmtId="0" fontId="27" fillId="3" borderId="8" xfId="3" applyFont="1" applyFill="1" applyBorder="1"/>
    <xf numFmtId="43" fontId="27" fillId="3" borderId="7" xfId="4" applyFont="1" applyFill="1" applyBorder="1"/>
    <xf numFmtId="10" fontId="27" fillId="3" borderId="6" xfId="5" applyNumberFormat="1" applyFont="1" applyFill="1" applyBorder="1" applyAlignment="1">
      <alignment horizontal="right"/>
    </xf>
    <xf numFmtId="4" fontId="31" fillId="3" borderId="0" xfId="3" applyNumberFormat="1" applyFont="1" applyFill="1"/>
    <xf numFmtId="0" fontId="20" fillId="0" borderId="0" xfId="3" applyFont="1"/>
    <xf numFmtId="43" fontId="21" fillId="0" borderId="0" xfId="4" applyFont="1" applyBorder="1" applyAlignment="1">
      <alignment horizontal="center"/>
    </xf>
    <xf numFmtId="0" fontId="38" fillId="0" borderId="0" xfId="3" applyFont="1" applyAlignment="1">
      <alignment horizontal="left"/>
    </xf>
    <xf numFmtId="0" fontId="39" fillId="0" borderId="0" xfId="3" applyFont="1" applyAlignment="1">
      <alignment horizontal="left"/>
    </xf>
    <xf numFmtId="43" fontId="39" fillId="0" borderId="0" xfId="4" applyFont="1"/>
    <xf numFmtId="165" fontId="39" fillId="0" borderId="0" xfId="3" applyNumberFormat="1" applyFont="1"/>
    <xf numFmtId="0" fontId="39" fillId="0" borderId="0" xfId="3" applyFont="1"/>
    <xf numFmtId="0" fontId="38" fillId="0" borderId="0" xfId="3" applyFont="1"/>
    <xf numFmtId="4" fontId="21" fillId="0" borderId="0" xfId="3" applyNumberFormat="1" applyFont="1"/>
    <xf numFmtId="0" fontId="40" fillId="0" borderId="0" xfId="3" applyFont="1"/>
    <xf numFmtId="43" fontId="20" fillId="0" borderId="0" xfId="4" applyFont="1"/>
    <xf numFmtId="0" fontId="40" fillId="0" borderId="0" xfId="3" applyFont="1" applyAlignment="1">
      <alignment horizontal="right"/>
    </xf>
    <xf numFmtId="0" fontId="40" fillId="0" borderId="0" xfId="3" applyFont="1" applyAlignment="1">
      <alignment horizontal="left"/>
    </xf>
    <xf numFmtId="165" fontId="17" fillId="0" borderId="0" xfId="3" applyNumberFormat="1" applyFont="1"/>
    <xf numFmtId="0" fontId="41" fillId="0" borderId="0" xfId="3" applyFont="1"/>
    <xf numFmtId="166" fontId="17" fillId="0" borderId="0" xfId="5" applyNumberFormat="1" applyFont="1"/>
    <xf numFmtId="0" fontId="42" fillId="0" borderId="0" xfId="3" applyFont="1"/>
    <xf numFmtId="0" fontId="43" fillId="0" borderId="0" xfId="25" applyFont="1" applyFill="1" applyAlignment="1" applyProtection="1"/>
    <xf numFmtId="0" fontId="45" fillId="0" borderId="0" xfId="25" applyFont="1" applyFill="1" applyAlignment="1" applyProtection="1"/>
    <xf numFmtId="0" fontId="45" fillId="17" borderId="44" xfId="25" applyFont="1" applyFill="1" applyBorder="1" applyAlignment="1" applyProtection="1"/>
    <xf numFmtId="2" fontId="45" fillId="17" borderId="45" xfId="42" applyNumberFormat="1" applyFont="1" applyFill="1" applyBorder="1" applyAlignment="1" applyProtection="1"/>
    <xf numFmtId="2" fontId="44" fillId="17" borderId="46" xfId="42" applyNumberFormat="1" applyFont="1" applyFill="1" applyBorder="1" applyAlignment="1" applyProtection="1">
      <alignment horizontal="center" wrapText="1"/>
    </xf>
    <xf numFmtId="2" fontId="45" fillId="17" borderId="46" xfId="42" applyNumberFormat="1" applyFont="1" applyFill="1" applyBorder="1" applyAlignment="1" applyProtection="1">
      <alignment horizontal="center" wrapText="1"/>
    </xf>
    <xf numFmtId="2" fontId="45" fillId="17" borderId="46" xfId="42" applyNumberFormat="1" applyFont="1" applyFill="1" applyBorder="1" applyAlignment="1" applyProtection="1">
      <alignment horizontal="center"/>
    </xf>
    <xf numFmtId="2" fontId="45" fillId="17" borderId="46" xfId="42" applyNumberFormat="1" applyFont="1" applyFill="1" applyBorder="1" applyAlignment="1" applyProtection="1"/>
    <xf numFmtId="2" fontId="45" fillId="17" borderId="47" xfId="42" applyNumberFormat="1" applyFont="1" applyFill="1" applyBorder="1" applyAlignment="1" applyProtection="1">
      <alignment horizontal="center"/>
    </xf>
    <xf numFmtId="0" fontId="43" fillId="17" borderId="18" xfId="25" applyFont="1" applyFill="1" applyBorder="1" applyAlignment="1" applyProtection="1"/>
    <xf numFmtId="2" fontId="45" fillId="17" borderId="48" xfId="42" applyNumberFormat="1" applyFont="1" applyFill="1" applyBorder="1" applyAlignment="1" applyProtection="1">
      <alignment horizontal="center"/>
    </xf>
    <xf numFmtId="2" fontId="44" fillId="17" borderId="49" xfId="42" applyNumberFormat="1" applyFont="1" applyFill="1" applyBorder="1" applyAlignment="1" applyProtection="1">
      <alignment horizontal="center" wrapText="1"/>
    </xf>
    <xf numFmtId="2" fontId="45" fillId="17" borderId="49" xfId="42" applyNumberFormat="1" applyFont="1" applyFill="1" applyBorder="1" applyAlignment="1" applyProtection="1">
      <alignment horizontal="center" wrapText="1"/>
    </xf>
    <xf numFmtId="2" fontId="45" fillId="17" borderId="49" xfId="42" applyNumberFormat="1" applyFont="1" applyFill="1" applyBorder="1" applyAlignment="1" applyProtection="1">
      <alignment horizontal="center"/>
    </xf>
    <xf numFmtId="2" fontId="45" fillId="17" borderId="50" xfId="42" applyNumberFormat="1" applyFont="1" applyFill="1" applyBorder="1" applyAlignment="1" applyProtection="1">
      <alignment horizontal="center"/>
    </xf>
    <xf numFmtId="0" fontId="43" fillId="0" borderId="44" xfId="25" applyFont="1" applyFill="1" applyBorder="1" applyAlignment="1" applyProtection="1"/>
    <xf numFmtId="2" fontId="45" fillId="0" borderId="46" xfId="42" applyNumberFormat="1" applyFont="1" applyFill="1" applyBorder="1" applyAlignment="1" applyProtection="1">
      <alignment horizontal="center"/>
    </xf>
    <xf numFmtId="2" fontId="45" fillId="0" borderId="46" xfId="42" applyNumberFormat="1" applyFont="1" applyFill="1" applyBorder="1" applyAlignment="1" applyProtection="1">
      <alignment horizontal="center" wrapText="1"/>
    </xf>
    <xf numFmtId="2" fontId="45" fillId="0" borderId="47" xfId="42" applyNumberFormat="1" applyFont="1" applyFill="1" applyBorder="1" applyAlignment="1" applyProtection="1">
      <alignment horizontal="center"/>
    </xf>
    <xf numFmtId="2" fontId="45" fillId="18" borderId="51" xfId="42" applyNumberFormat="1" applyFont="1" applyFill="1" applyBorder="1" applyAlignment="1" applyProtection="1"/>
    <xf numFmtId="169" fontId="45" fillId="18" borderId="19" xfId="27" applyFont="1" applyFill="1" applyBorder="1"/>
    <xf numFmtId="173" fontId="45" fillId="18" borderId="19" xfId="42" applyNumberFormat="1" applyFont="1" applyFill="1" applyBorder="1" applyAlignment="1" applyProtection="1"/>
    <xf numFmtId="9" fontId="45" fillId="18" borderId="52" xfId="25" applyNumberFormat="1" applyFont="1" applyFill="1" applyBorder="1" applyAlignment="1" applyProtection="1"/>
    <xf numFmtId="2" fontId="46" fillId="0" borderId="51" xfId="42" applyNumberFormat="1" applyFont="1" applyFill="1" applyBorder="1" applyAlignment="1" applyProtection="1"/>
    <xf numFmtId="173" fontId="46" fillId="0" borderId="19" xfId="42" applyNumberFormat="1" applyFont="1" applyFill="1" applyBorder="1" applyAlignment="1" applyProtection="1"/>
    <xf numFmtId="173" fontId="45" fillId="0" borderId="19" xfId="42" applyNumberFormat="1" applyFont="1" applyFill="1" applyBorder="1" applyAlignment="1" applyProtection="1"/>
    <xf numFmtId="0" fontId="45" fillId="0" borderId="52" xfId="25" applyFont="1" applyFill="1" applyBorder="1" applyAlignment="1" applyProtection="1"/>
    <xf numFmtId="0" fontId="46" fillId="0" borderId="0" xfId="25" applyFont="1" applyFill="1" applyAlignment="1" applyProtection="1"/>
    <xf numFmtId="0" fontId="46" fillId="0" borderId="0" xfId="0" applyFont="1"/>
    <xf numFmtId="2" fontId="46" fillId="18" borderId="51" xfId="42" applyNumberFormat="1" applyFont="1" applyFill="1" applyBorder="1" applyAlignment="1" applyProtection="1"/>
    <xf numFmtId="169" fontId="46" fillId="18" borderId="19" xfId="27" applyFont="1" applyFill="1" applyBorder="1"/>
    <xf numFmtId="173" fontId="46" fillId="18" borderId="19" xfId="42" applyNumberFormat="1" applyFont="1" applyFill="1" applyBorder="1" applyAlignment="1" applyProtection="1"/>
    <xf numFmtId="0" fontId="45" fillId="18" borderId="52" xfId="25" applyFont="1" applyFill="1" applyBorder="1" applyAlignment="1" applyProtection="1"/>
    <xf numFmtId="169" fontId="45" fillId="0" borderId="19" xfId="27" applyFont="1" applyFill="1" applyBorder="1"/>
    <xf numFmtId="169" fontId="46" fillId="0" borderId="19" xfId="27" applyFont="1" applyFill="1" applyBorder="1"/>
    <xf numFmtId="169" fontId="46" fillId="0" borderId="19" xfId="27" applyFont="1" applyBorder="1"/>
    <xf numFmtId="2" fontId="46" fillId="0" borderId="19" xfId="27" applyNumberFormat="1" applyFont="1" applyBorder="1"/>
    <xf numFmtId="2" fontId="46" fillId="18" borderId="51" xfId="42" applyNumberFormat="1" applyFont="1" applyFill="1" applyBorder="1" applyAlignment="1" applyProtection="1">
      <alignment wrapText="1"/>
    </xf>
    <xf numFmtId="2" fontId="46" fillId="0" borderId="51" xfId="42" applyNumberFormat="1" applyFont="1" applyFill="1" applyBorder="1" applyAlignment="1" applyProtection="1">
      <alignment wrapText="1"/>
    </xf>
    <xf numFmtId="2" fontId="46" fillId="18" borderId="51" xfId="42" applyNumberFormat="1" applyFont="1" applyFill="1" applyBorder="1" applyAlignment="1" applyProtection="1">
      <alignment horizontal="left" wrapText="1"/>
    </xf>
    <xf numFmtId="0" fontId="45" fillId="0" borderId="19" xfId="25" applyFont="1" applyFill="1" applyBorder="1" applyAlignment="1" applyProtection="1"/>
    <xf numFmtId="2" fontId="45" fillId="0" borderId="51" xfId="42" applyNumberFormat="1" applyFont="1" applyFill="1" applyBorder="1" applyAlignment="1" applyProtection="1"/>
    <xf numFmtId="174" fontId="45" fillId="0" borderId="19" xfId="42" applyNumberFormat="1" applyFont="1" applyFill="1" applyBorder="1" applyAlignment="1" applyProtection="1"/>
    <xf numFmtId="0" fontId="45" fillId="0" borderId="0" xfId="0" applyFont="1"/>
    <xf numFmtId="2" fontId="46" fillId="18" borderId="51" xfId="42" applyNumberFormat="1" applyFont="1" applyFill="1" applyBorder="1" applyAlignment="1" applyProtection="1">
      <alignment horizontal="left"/>
    </xf>
    <xf numFmtId="2" fontId="20" fillId="18" borderId="11" xfId="42" applyNumberFormat="1" applyFont="1" applyFill="1" applyBorder="1" applyAlignment="1"/>
    <xf numFmtId="0" fontId="46" fillId="0" borderId="52" xfId="25" applyFont="1" applyFill="1" applyBorder="1" applyAlignment="1" applyProtection="1"/>
    <xf numFmtId="9" fontId="45" fillId="0" borderId="52" xfId="25" applyNumberFormat="1" applyFont="1" applyFill="1" applyBorder="1" applyAlignment="1" applyProtection="1"/>
    <xf numFmtId="0" fontId="46" fillId="0" borderId="51" xfId="42" applyFont="1" applyFill="1" applyBorder="1" applyAlignment="1" applyProtection="1"/>
    <xf numFmtId="2" fontId="47" fillId="18" borderId="53" xfId="42" applyNumberFormat="1" applyFont="1" applyFill="1" applyBorder="1" applyAlignment="1" applyProtection="1"/>
    <xf numFmtId="169" fontId="45" fillId="18" borderId="54" xfId="27" applyFont="1" applyFill="1" applyBorder="1"/>
    <xf numFmtId="173" fontId="45" fillId="18" borderId="54" xfId="42" applyNumberFormat="1" applyFont="1" applyFill="1" applyBorder="1" applyAlignment="1" applyProtection="1"/>
    <xf numFmtId="9" fontId="45" fillId="18" borderId="55" xfId="25" applyNumberFormat="1" applyFont="1" applyFill="1" applyBorder="1" applyAlignment="1" applyProtection="1"/>
    <xf numFmtId="0" fontId="46" fillId="0" borderId="0" xfId="42" applyFont="1" applyFill="1" applyAlignment="1" applyProtection="1"/>
    <xf numFmtId="169" fontId="43" fillId="0" borderId="0" xfId="25" applyNumberFormat="1" applyFont="1" applyFill="1" applyAlignment="1" applyProtection="1"/>
    <xf numFmtId="175" fontId="9" fillId="0" borderId="0" xfId="27" applyNumberFormat="1" applyFont="1"/>
    <xf numFmtId="169" fontId="43" fillId="0" borderId="0" xfId="27" applyFont="1"/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12" borderId="38" xfId="0" applyFont="1" applyFill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8" fillId="6" borderId="18" xfId="0" applyFont="1" applyFill="1" applyBorder="1" applyAlignment="1">
      <alignment horizontal="center"/>
    </xf>
    <xf numFmtId="0" fontId="11" fillId="0" borderId="36" xfId="0" applyFont="1" applyBorder="1" applyAlignment="1">
      <alignment horizontal="center" wrapText="1"/>
    </xf>
    <xf numFmtId="0" fontId="11" fillId="0" borderId="16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5" fillId="0" borderId="0" xfId="1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7" fillId="0" borderId="0" xfId="3" applyFont="1" applyAlignment="1">
      <alignment horizontal="center"/>
    </xf>
    <xf numFmtId="0" fontId="44" fillId="0" borderId="0" xfId="25" applyFont="1" applyFill="1" applyAlignment="1" applyProtection="1">
      <alignment horizontal="center"/>
    </xf>
    <xf numFmtId="0" fontId="45" fillId="0" borderId="0" xfId="25" applyFont="1" applyFill="1" applyAlignment="1" applyProtection="1">
      <alignment horizontal="center"/>
    </xf>
    <xf numFmtId="0" fontId="25" fillId="0" borderId="0" xfId="25" applyFont="1" applyFill="1" applyAlignment="1" applyProtection="1">
      <alignment horizontal="center"/>
    </xf>
  </cellXfs>
  <cellStyles count="45">
    <cellStyle name="Comma" xfId="1" builtinId="3"/>
    <cellStyle name="Comma 17 2 2 85" xfId="21" xr:uid="{00000000-0005-0000-0000-000001000000}"/>
    <cellStyle name="Comma 17 2 2 85 2" xfId="35" xr:uid="{00000000-0005-0000-0000-000002000000}"/>
    <cellStyle name="Comma 2" xfId="4" xr:uid="{00000000-0005-0000-0000-000003000000}"/>
    <cellStyle name="Comma 2 2" xfId="9" xr:uid="{00000000-0005-0000-0000-000004000000}"/>
    <cellStyle name="Comma 2 2 2" xfId="14" xr:uid="{00000000-0005-0000-0000-000005000000}"/>
    <cellStyle name="Comma 2 2 3" xfId="27" xr:uid="{00000000-0005-0000-0000-000006000000}"/>
    <cellStyle name="Comma 2 2 4" xfId="16" xr:uid="{00000000-0005-0000-0000-000007000000}"/>
    <cellStyle name="Comma 2 3" xfId="32" xr:uid="{00000000-0005-0000-0000-000008000000}"/>
    <cellStyle name="Comma 3" xfId="7" xr:uid="{00000000-0005-0000-0000-000009000000}"/>
    <cellStyle name="Comma 3 2" xfId="33" xr:uid="{00000000-0005-0000-0000-00000A000000}"/>
    <cellStyle name="Comma 4" xfId="22" xr:uid="{00000000-0005-0000-0000-00000B000000}"/>
    <cellStyle name="Comma 4 2" xfId="37" xr:uid="{00000000-0005-0000-0000-00000C000000}"/>
    <cellStyle name="Comma 40" xfId="17" xr:uid="{00000000-0005-0000-0000-00000D000000}"/>
    <cellStyle name="Comma 5" xfId="12" xr:uid="{00000000-0005-0000-0000-00000E000000}"/>
    <cellStyle name="Comma 5 2" xfId="40" xr:uid="{00000000-0005-0000-0000-00000F000000}"/>
    <cellStyle name="Comma 6" xfId="19" xr:uid="{00000000-0005-0000-0000-000010000000}"/>
    <cellStyle name="Comma 6 2" xfId="41" xr:uid="{00000000-0005-0000-0000-000011000000}"/>
    <cellStyle name="Comma 7" xfId="26" xr:uid="{00000000-0005-0000-0000-000012000000}"/>
    <cellStyle name="Comma 8" xfId="29" xr:uid="{00000000-0005-0000-0000-000013000000}"/>
    <cellStyle name="Currency 2" xfId="23" xr:uid="{00000000-0005-0000-0000-000014000000}"/>
    <cellStyle name="Currency 2 2" xfId="38" xr:uid="{00000000-0005-0000-0000-000015000000}"/>
    <cellStyle name="Normal" xfId="0" builtinId="0" customBuiltin="1"/>
    <cellStyle name="Normal 17" xfId="18" xr:uid="{00000000-0005-0000-0000-000017000000}"/>
    <cellStyle name="Normal 2" xfId="3" xr:uid="{00000000-0005-0000-0000-000018000000}"/>
    <cellStyle name="Normal 2 2" xfId="13" xr:uid="{00000000-0005-0000-0000-000019000000}"/>
    <cellStyle name="Normal 2 2 2" xfId="43" xr:uid="{00000000-0005-0000-0000-00001A000000}"/>
    <cellStyle name="Normal 2 3" xfId="30" xr:uid="{00000000-0005-0000-0000-00001B000000}"/>
    <cellStyle name="Normal 3" xfId="6" xr:uid="{00000000-0005-0000-0000-00001C000000}"/>
    <cellStyle name="Normal 3 2" xfId="8" xr:uid="{00000000-0005-0000-0000-00001D000000}"/>
    <cellStyle name="Normal 3 3" xfId="15" xr:uid="{00000000-0005-0000-0000-00001E000000}"/>
    <cellStyle name="Normal 3 4" xfId="25" xr:uid="{00000000-0005-0000-0000-00001F000000}"/>
    <cellStyle name="Normal 3 5" xfId="31" xr:uid="{00000000-0005-0000-0000-000020000000}"/>
    <cellStyle name="Normal 4" xfId="11" xr:uid="{00000000-0005-0000-0000-000021000000}"/>
    <cellStyle name="Normal 4 2" xfId="36" xr:uid="{00000000-0005-0000-0000-000022000000}"/>
    <cellStyle name="Normal 5" xfId="20" xr:uid="{00000000-0005-0000-0000-000023000000}"/>
    <cellStyle name="Normal 5 2" xfId="39" xr:uid="{00000000-0005-0000-0000-000024000000}"/>
    <cellStyle name="Normal 6" xfId="10" xr:uid="{00000000-0005-0000-0000-000025000000}"/>
    <cellStyle name="Normal 7" xfId="28" xr:uid="{00000000-0005-0000-0000-000026000000}"/>
    <cellStyle name="Normal_Sheet1 2" xfId="42" xr:uid="{00000000-0005-0000-0000-000027000000}"/>
    <cellStyle name="Percent" xfId="2" builtinId="5"/>
    <cellStyle name="Percent 2" xfId="5" xr:uid="{00000000-0005-0000-0000-000029000000}"/>
    <cellStyle name="Percent 3" xfId="24" xr:uid="{00000000-0005-0000-0000-00002A000000}"/>
    <cellStyle name="Percent 4" xfId="34" xr:uid="{00000000-0005-0000-0000-00002B000000}"/>
    <cellStyle name="Percent 5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09\2009%20Adopted%20Scenarios%202nd\Documents%20and%20Settings\Administrator\My%20Documents\2004%20REVENUE%20PROJECTION%20-Historical%20&amp;proj%20$45.28-03-06-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C-S-007\Gbadebo.Adebajo$\Documents%20and%20Settings\Gbadebo.Adebajo\Local%20Settings\Temporary%20Internet%20Files\OLK28\PEEP%20Data%202006-07-21_NFAPossib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09\2009%20Adopted%20Scenarios%202nd\Documents%20and%20Settings\Victor.Agbaroji\Desktop\April%202006%20IAP\April_IAP_MasterDat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kari\All_Folders\Documents%20and%20Settings\Administrator\Desktop\USA\italy-reconcil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C-S-007\Gbadebo.Adebajo$\Documents%20and%20Settings\C.Cremers\Local%20Settings\Temporary%20Internet%20Files\OLK88\Latest\PEEP%20Data%202006-09-12_Doable_MO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oportal/Users/jsaid/Desktop/PROJECTION%20ISSUES/2015%20DSA%20Issues/dsa%20domestic%20debt%20grand%20finale%20figures%2023%20Aug%202015/NAPIMS%20Planning/Economic%20Evaluations/PSC%2093%20Review/PSC%2093%20Econs%2015%2002%202008%20REV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APIMS%20Planning\Economic%20Evaluations\PSC%2093%20Review\PSC%2093%20Econs%2015%2002%202008%20REV6%20500MMBbls%20re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MPN\Org\Finance\Joint%20Interest\2003%20MONTHLY%20EXP%20RETURNS\JUNE%202003%20EXPENDITURE%20RETUR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oportal/spd/GENERAL_OFFICE_DOCS_SPD/Departmental%20Affairs/STATES%20DEBT%20DATA%20%20FOR%20DS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hq00wfe00/Users/KoksOku/Desktop/Zakari/All_Folders/Documents%20and%20Settings/Administrator/Desktop/USA/italy-reconcile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ksOku\Desktop\Zakari\All_Folders\Documents%20and%20Settings\Administrator\Desktop\USA\italy-reconcile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09\2009%20Adopted%20Scenarios%202nd\Documents%20and%20Settings\Victor.Agbaroji\Desktop\Q3%20IAP_BP05%20Da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rica-me.shell.com\africa-me\E%20&amp;%20P\SPDC%20Port%20Harcourt\Common\Planning_2006\PEEP%20Data%202006-07-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%20v6.01%20Yoho%20ExternalTA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ebt.Stock.dec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GD\Ag1,%20part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09\2009%20Adopted%20Scenarios%202nd\Documents%20and%20Settings\Administrator\My%20Documents\JV%202007%20-%202011%20SCENARIO%20SUBMISSIONS-%20October%2025th\Jv%202007-2011%20strategic%20plan-%20High%20growth%20case-%20company%20submiss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09\2009%20Adopted%20Scenarios%202nd\DOCUME~1\dlsimer\LOCALS~1\Temp\notesC9AEC0\2003%202ND%20QUARTER%20%20PERFORMANCE%20(SUB%20COMMITTEE)%20TEC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PN\Org\Planning\DataCenter\NNPC_Budget\2003\2003%20JV%20Budget%20Scenarios\2003%20JV%20Budget%20Alignment%20with%20P&amp;B%20Base%20case%20(2002-10-10%20WIP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09\2009%20Adopted%20Scenarios%202nd\Documents%20and%20Settings\Administrator\My%20Documents\AGBAMI%20-PROD%20SCENARI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09\2009%20Adopted%20Scenarios%202nd\Documents%20and%20Settings\Victor.Agbaroji\Desktop\April%202006%20IAP\Q3%20IAP_BP05%20Da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dget%202009\2009%20Adopted%20Scenarios%202nd\Entity\PHC-Finance\Budget\Nnpc\2005\Half%20Year%20Perf\Cashcall%20Forma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hq00wfe00/drsd/External%20Debt%20Unit/Debt%20Service%20General/Payments/2020/2020%20Mthly%20Actual%20%20Debt%20service%20Pymt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 CAPEX - GAS- MED"/>
      <sheetName val="Consol CAPEX - OIL- MED"/>
      <sheetName val="Consol CAPEX - GAS -HIGH"/>
      <sheetName val="Consol CAPEX - OIL -HIGH"/>
      <sheetName val="JV_Summ Oil &amp; Cond Pro- NO GROW"/>
      <sheetName val="JV_Summary Oil &amp; Cond Pro- med"/>
      <sheetName val="JV_Summary Oil &amp; Cond Pro (3)"/>
      <sheetName val="Sheet1"/>
      <sheetName val=" Sum prod Proj  "/>
      <sheetName val="ANALYSIS PROD SCENARIOS (3)"/>
      <sheetName val="SUMMARY (3)"/>
      <sheetName val="ScenarioA-2.092"/>
      <sheetName val="ScenarioA-2.092 (2)"/>
      <sheetName val="HISTORICAL TABLE"/>
      <sheetName val="REV"/>
      <sheetName val="Historical Rev"/>
      <sheetName val="JV 100%"/>
      <sheetName val="100% PSC"/>
      <sheetName val="100% PSC (2)"/>
      <sheetName val="psc full cap-$33 (2)"/>
      <sheetName val="psc full cap $40"/>
      <sheetName val="psc full cap $40 (2)"/>
      <sheetName val="psc 70% cap $45"/>
      <sheetName val="Base case psc 100% cap $45 ADJ"/>
      <sheetName val="Grow case psc 70% cap $45 "/>
      <sheetName val="Grow case psc 100% cap $45 "/>
      <sheetName val="Grow case psc 50% cap $45  "/>
      <sheetName val="Base case psc 70% cap $45 A (2)"/>
      <sheetName val="CONS PROD BUIL UP JV&amp;PSC"/>
      <sheetName val="JV SUM PROD -HIGH"/>
      <sheetName val="REV FORECAST"/>
      <sheetName val="GDP case with at $40bbl"/>
      <sheetName val="Cacty $40bbl (2)"/>
      <sheetName val="Base case psc 100% cap $45 ADJ "/>
      <sheetName val="psc 70% cap $45 (2)"/>
      <sheetName val="psc 70% cap $40"/>
      <sheetName val="psc 50% cap $45"/>
      <sheetName val="psc 50% cap $40"/>
      <sheetName val="psc 30% cap $45 "/>
      <sheetName val="psc 30% cap $40"/>
      <sheetName val="psc 20% cap $45 "/>
      <sheetName val="psc 20% cap  $40"/>
      <sheetName val=" sum of prod proj"/>
      <sheetName val=" prod hist &amp; proj 100% JV"/>
      <sheetName val=" prod hist &amp; proj 100% PSC"/>
      <sheetName val=" prod hist &amp; proj PSC 70%"/>
      <sheetName val=" prod hist &amp; proj PSC 50%"/>
      <sheetName val=" prod hist &amp; proj PSC 30%"/>
      <sheetName val=" prod hist &amp; proj PSC 20%"/>
      <sheetName val=" prod hist &amp; proj PSC 15%"/>
      <sheetName val="Sum Rev proj $45"/>
      <sheetName val="Sum His &amp; Rev proj $45 "/>
      <sheetName val="Sum Rev proj $40"/>
      <sheetName val="Sum Rev hist&amp; pro 100% JV"/>
      <sheetName val="Sum Rev hist&amp; pro 100% JV -modi"/>
      <sheetName val="Sum Rev hist&amp; pro 100% PSC"/>
      <sheetName val="Sum Rev hist&amp; proJ PSC 70%"/>
      <sheetName val="Sum Rev hist&amp; proJ PSC 50%"/>
      <sheetName val="Sum Rev hist&amp; proJ PSC 30%"/>
      <sheetName val="Sum Rev hist&amp; proJ PSC 20%"/>
      <sheetName val="Sum Rev hist&amp; proJ PSC 15%"/>
      <sheetName val="psc 15% cap$45  "/>
      <sheetName val="psc 15% cap $40"/>
      <sheetName val="ScenarioB-2.102 (3)"/>
      <sheetName val="ScenarioB-2.102 (2)"/>
      <sheetName val="ScenarioB-2.102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D58" t="str">
            <v>No. of days</v>
          </cell>
          <cell r="F58" t="str">
            <v xml:space="preserve"> </v>
          </cell>
          <cell r="G58">
            <v>366</v>
          </cell>
          <cell r="H58">
            <v>366</v>
          </cell>
          <cell r="I58">
            <v>366</v>
          </cell>
          <cell r="J58">
            <v>366</v>
          </cell>
          <cell r="K58">
            <v>366</v>
          </cell>
          <cell r="L58">
            <v>366</v>
          </cell>
        </row>
        <row r="69">
          <cell r="D69" t="str">
            <v>NNPC equity</v>
          </cell>
          <cell r="F69" t="str">
            <v>Mln BOPD</v>
          </cell>
          <cell r="G69">
            <v>1.1430098279999998</v>
          </cell>
          <cell r="H69">
            <v>1.0385399999999998</v>
          </cell>
          <cell r="I69">
            <v>1.1308343999999999</v>
          </cell>
          <cell r="J69">
            <v>1.2673607999999998</v>
          </cell>
          <cell r="K69">
            <v>1.4012879999999996</v>
          </cell>
          <cell r="L69">
            <v>1.5104999999999997</v>
          </cell>
        </row>
        <row r="71">
          <cell r="D71" t="str">
            <v>NNPC crude Export from JV</v>
          </cell>
          <cell r="F71" t="str">
            <v>Mln BOPD</v>
          </cell>
          <cell r="G71">
            <v>0.69800982799999978</v>
          </cell>
          <cell r="H71">
            <v>0.59353999999999973</v>
          </cell>
          <cell r="I71">
            <v>0.68583439999999984</v>
          </cell>
          <cell r="J71">
            <v>0.82236079999999978</v>
          </cell>
          <cell r="K71">
            <v>0.95628799999999958</v>
          </cell>
          <cell r="L71">
            <v>1.0654999999999997</v>
          </cell>
        </row>
        <row r="75">
          <cell r="D75" t="str">
            <v>Actual Unit Opex (T1)</v>
          </cell>
          <cell r="F75" t="str">
            <v>$/bbl</v>
          </cell>
          <cell r="G75">
            <v>3.2752693702052613</v>
          </cell>
          <cell r="H75">
            <v>4.3536948806299174</v>
          </cell>
          <cell r="I75">
            <v>6.2335865458115434</v>
          </cell>
          <cell r="J75">
            <v>5.7286328518784311</v>
          </cell>
          <cell r="K75">
            <v>5.5444964756142374</v>
          </cell>
          <cell r="L75">
            <v>5.0951423628968167</v>
          </cell>
        </row>
        <row r="78">
          <cell r="D78" t="str">
            <v>Actual Technical Cost (TC)</v>
          </cell>
          <cell r="F78" t="str">
            <v>$/bbl</v>
          </cell>
          <cell r="G78">
            <v>7.4286870784158801</v>
          </cell>
          <cell r="H78">
            <v>8.9249172315013077</v>
          </cell>
          <cell r="I78">
            <v>10.431723125556529</v>
          </cell>
          <cell r="J78">
            <v>9.4745253082917689</v>
          </cell>
          <cell r="K78">
            <v>8.9323776679701083</v>
          </cell>
          <cell r="L78">
            <v>8.2380733528166932</v>
          </cell>
        </row>
        <row r="79">
          <cell r="D79" t="str">
            <v>Tax Rate (PPT)</v>
          </cell>
          <cell r="F79" t="str">
            <v>%</v>
          </cell>
          <cell r="G79">
            <v>0.85</v>
          </cell>
          <cell r="H79">
            <v>0.85</v>
          </cell>
          <cell r="I79">
            <v>0.85</v>
          </cell>
          <cell r="J79">
            <v>0.85</v>
          </cell>
          <cell r="K79">
            <v>0.85</v>
          </cell>
          <cell r="L79">
            <v>0.85</v>
          </cell>
        </row>
        <row r="99">
          <cell r="D99" t="str">
            <v>TRP</v>
          </cell>
          <cell r="F99" t="str">
            <v>$/bbl</v>
          </cell>
          <cell r="G99">
            <v>48.435795454545456</v>
          </cell>
          <cell r="H99">
            <v>31.657954545454547</v>
          </cell>
          <cell r="I99">
            <v>31.657954545454547</v>
          </cell>
          <cell r="J99">
            <v>31.657954545454547</v>
          </cell>
          <cell r="K99">
            <v>31.657954545454547</v>
          </cell>
          <cell r="L99">
            <v>31.657954545454547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 (2)"/>
      <sheetName val="Settings"/>
      <sheetName val="Definitions"/>
      <sheetName val="Selection"/>
      <sheetName val="Indicators"/>
      <sheetName val="Profiles"/>
      <sheetName val="OilRate"/>
      <sheetName val="OilVol"/>
      <sheetName val="CondRate"/>
      <sheetName val="CondVol"/>
      <sheetName val="OilandCondVol"/>
      <sheetName val="AGRate"/>
      <sheetName val="AGVol"/>
      <sheetName val="NAGRate"/>
      <sheetName val="NAGVol"/>
      <sheetName val="AGSalesInput"/>
      <sheetName val="AGSalesInpVol"/>
      <sheetName val="AGSalesRate"/>
      <sheetName val="AGSalesVol"/>
      <sheetName val="GasSalesRate"/>
      <sheetName val="GasSalesVol"/>
      <sheetName val="Oil_PvD_OB"/>
      <sheetName val="Oil_PvUD_OB"/>
      <sheetName val="NGL_PvD_OB"/>
      <sheetName val="NGL_PvUD_OB"/>
      <sheetName val="Gas_PvD_OB"/>
      <sheetName val="Gas_PvUD_OB"/>
      <sheetName val="Oil_ExD_OB"/>
      <sheetName val="Oil_ExUD_OB"/>
      <sheetName val="NGL_ExD_OB"/>
      <sheetName val="NGL_ExUD_OB"/>
      <sheetName val="Gas_ExD_OB"/>
      <sheetName val="Gas_ExUD_OB"/>
      <sheetName val="Oil_PvD_Additions"/>
      <sheetName val="Oil_PvUD_Additions"/>
      <sheetName val="NGL_PvD_Additions"/>
      <sheetName val="NGL_PvUD_Additions"/>
      <sheetName val="Gas_PvD_Additions"/>
      <sheetName val="Gas_PvUD_Additions"/>
      <sheetName val="Oil_ExD_Additions"/>
      <sheetName val="Oil_ExUD_Additions"/>
      <sheetName val="NGL_ExD_Additions"/>
      <sheetName val="NGL_ExUD_Additions"/>
      <sheetName val="Gas_ExD_Additions"/>
      <sheetName val="Gas_ExUD_Additions"/>
    </sheetNames>
    <sheetDataSet>
      <sheetData sheetId="0" refreshError="1"/>
      <sheetData sheetId="1"/>
      <sheetData sheetId="2"/>
      <sheetData sheetId="3" refreshError="1"/>
      <sheetData sheetId="4">
        <row r="2">
          <cell r="G2" t="str">
            <v>ADIBAWA</v>
          </cell>
          <cell r="J2">
            <v>38718</v>
          </cell>
          <cell r="K2" t="str">
            <v>BP06</v>
          </cell>
          <cell r="M2" t="str">
            <v>Tax/Royalty</v>
          </cell>
          <cell r="AC2">
            <v>7.7882001520666877E-13</v>
          </cell>
          <cell r="AD2">
            <v>2.8447586625755805E-13</v>
          </cell>
        </row>
        <row r="3">
          <cell r="G3" t="str">
            <v>ADIBAWA NORTH EAST</v>
          </cell>
          <cell r="J3">
            <v>38718</v>
          </cell>
          <cell r="K3" t="str">
            <v>BP06</v>
          </cell>
          <cell r="M3" t="str">
            <v>Tax/Royalty</v>
          </cell>
          <cell r="AC3">
            <v>9.7989999903354275E-13</v>
          </cell>
          <cell r="AD3">
            <v>3.5796741276478833E-13</v>
          </cell>
        </row>
        <row r="4">
          <cell r="G4" t="str">
            <v>AFIESERE</v>
          </cell>
          <cell r="J4">
            <v>38718</v>
          </cell>
          <cell r="K4" t="str">
            <v>BP06</v>
          </cell>
          <cell r="M4" t="str">
            <v>Tax/Royalty</v>
          </cell>
          <cell r="AC4">
            <v>17982.580261230469</v>
          </cell>
          <cell r="AD4">
            <v>6567.6736907958984</v>
          </cell>
        </row>
        <row r="5">
          <cell r="G5" t="str">
            <v>AFREMO</v>
          </cell>
          <cell r="J5">
            <v>38718</v>
          </cell>
          <cell r="K5" t="str">
            <v>BP06</v>
          </cell>
          <cell r="M5" t="str">
            <v>Tax/Royalty</v>
          </cell>
          <cell r="AC5">
            <v>30973</v>
          </cell>
          <cell r="AD5">
            <v>11310.864501953125</v>
          </cell>
        </row>
        <row r="6">
          <cell r="G6" t="str">
            <v>AFUO</v>
          </cell>
          <cell r="J6">
            <v>38718</v>
          </cell>
          <cell r="K6" t="str">
            <v>BP06</v>
          </cell>
          <cell r="M6" t="str">
            <v>Tax/Royalty</v>
          </cell>
          <cell r="AC6">
            <v>0</v>
          </cell>
          <cell r="AD6">
            <v>0</v>
          </cell>
        </row>
        <row r="7">
          <cell r="G7" t="str">
            <v>AGBAYA</v>
          </cell>
          <cell r="J7">
            <v>38718</v>
          </cell>
          <cell r="K7" t="str">
            <v>BP06</v>
          </cell>
          <cell r="M7" t="str">
            <v>Tax/Royalty</v>
          </cell>
          <cell r="AC7">
            <v>0</v>
          </cell>
          <cell r="AD7">
            <v>0</v>
          </cell>
        </row>
        <row r="8">
          <cell r="G8" t="str">
            <v>AGBADA</v>
          </cell>
          <cell r="J8">
            <v>38718</v>
          </cell>
          <cell r="K8" t="str">
            <v>BP06</v>
          </cell>
          <cell r="M8" t="str">
            <v>Tax/Royalty</v>
          </cell>
          <cell r="AC8">
            <v>78145.810054880683</v>
          </cell>
          <cell r="AD8">
            <v>28541.795285580436</v>
          </cell>
        </row>
        <row r="9">
          <cell r="G9" t="str">
            <v>AHIA</v>
          </cell>
          <cell r="J9">
            <v>38718</v>
          </cell>
          <cell r="K9" t="str">
            <v>BP06</v>
          </cell>
          <cell r="M9" t="str">
            <v>Tax/Royalty</v>
          </cell>
          <cell r="AC9">
            <v>6.7904000564805722E-12</v>
          </cell>
          <cell r="AD9">
            <v>2.480555908249138E-12</v>
          </cell>
        </row>
        <row r="10">
          <cell r="G10" t="str">
            <v>AJATITON</v>
          </cell>
          <cell r="J10">
            <v>38718</v>
          </cell>
          <cell r="K10" t="str">
            <v>BP06</v>
          </cell>
          <cell r="M10" t="str">
            <v>Tax/Royalty</v>
          </cell>
          <cell r="AC10">
            <v>0</v>
          </cell>
          <cell r="AD10">
            <v>0</v>
          </cell>
        </row>
        <row r="11">
          <cell r="G11" t="str">
            <v>AJUJU</v>
          </cell>
          <cell r="J11">
            <v>38718</v>
          </cell>
          <cell r="K11" t="str">
            <v>BP06</v>
          </cell>
          <cell r="M11" t="str">
            <v>Tax/Royalty</v>
          </cell>
          <cell r="AC11">
            <v>8294</v>
          </cell>
          <cell r="AD11">
            <v>3029.3611316680908</v>
          </cell>
        </row>
        <row r="12">
          <cell r="G12" t="str">
            <v>AKONO</v>
          </cell>
          <cell r="J12">
            <v>38718</v>
          </cell>
          <cell r="K12" t="str">
            <v>BP06</v>
          </cell>
          <cell r="M12" t="str">
            <v>Tax/Royalty</v>
          </cell>
          <cell r="AC12">
            <v>0</v>
          </cell>
          <cell r="AD12">
            <v>0</v>
          </cell>
        </row>
        <row r="13">
          <cell r="G13" t="str">
            <v>AKASO</v>
          </cell>
          <cell r="J13">
            <v>38718</v>
          </cell>
          <cell r="K13" t="str">
            <v>BP06</v>
          </cell>
          <cell r="M13" t="str">
            <v>Tax/Royalty</v>
          </cell>
          <cell r="AC13">
            <v>100569</v>
          </cell>
          <cell r="AD13">
            <v>36730.234916687012</v>
          </cell>
        </row>
        <row r="14">
          <cell r="G14" t="str">
            <v>ALAKIRI</v>
          </cell>
          <cell r="J14">
            <v>38718</v>
          </cell>
          <cell r="K14" t="str">
            <v>BP06</v>
          </cell>
          <cell r="M14" t="str">
            <v>Margin</v>
          </cell>
          <cell r="AC14">
            <v>0</v>
          </cell>
          <cell r="AD14">
            <v>0</v>
          </cell>
        </row>
        <row r="15">
          <cell r="G15" t="str">
            <v>ALAKIRI</v>
          </cell>
          <cell r="J15">
            <v>38718</v>
          </cell>
          <cell r="K15" t="str">
            <v>BP06</v>
          </cell>
          <cell r="M15" t="str">
            <v>Tax/Royalty</v>
          </cell>
          <cell r="AC15">
            <v>0</v>
          </cell>
          <cell r="AD15">
            <v>0</v>
          </cell>
        </row>
        <row r="16">
          <cell r="G16" t="str">
            <v>AMUKPE</v>
          </cell>
          <cell r="J16">
            <v>38718</v>
          </cell>
          <cell r="K16" t="str">
            <v>BP06</v>
          </cell>
          <cell r="M16" t="str">
            <v>Tax/Royalty</v>
          </cell>
          <cell r="AC16">
            <v>0</v>
          </cell>
          <cell r="AD16">
            <v>0</v>
          </cell>
        </row>
        <row r="17">
          <cell r="G17" t="str">
            <v>AWOBA NORTHWEST</v>
          </cell>
          <cell r="J17">
            <v>38718</v>
          </cell>
          <cell r="K17" t="str">
            <v>BP06</v>
          </cell>
          <cell r="M17" t="str">
            <v>Tax/Royalty</v>
          </cell>
          <cell r="AC17">
            <v>14324</v>
          </cell>
          <cell r="AD17">
            <v>5231.5234527587891</v>
          </cell>
        </row>
        <row r="18">
          <cell r="G18" t="str">
            <v>AWOBA</v>
          </cell>
          <cell r="J18">
            <v>38718</v>
          </cell>
          <cell r="K18" t="str">
            <v>BP06</v>
          </cell>
          <cell r="M18" t="str">
            <v>Tax/Royalty</v>
          </cell>
          <cell r="AC18">
            <v>149089.7001953125</v>
          </cell>
          <cell r="AD18">
            <v>54452.223503112793</v>
          </cell>
        </row>
        <row r="19">
          <cell r="G19" t="str">
            <v>BATAN</v>
          </cell>
          <cell r="J19">
            <v>38718</v>
          </cell>
          <cell r="K19" t="str">
            <v>BP06</v>
          </cell>
          <cell r="M19" t="str">
            <v>Tax/Royalty</v>
          </cell>
          <cell r="AC19">
            <v>17325.499862670898</v>
          </cell>
          <cell r="AD19">
            <v>6328.1024417877197</v>
          </cell>
        </row>
        <row r="20">
          <cell r="G20" t="str">
            <v>BELEMA</v>
          </cell>
          <cell r="J20">
            <v>38718</v>
          </cell>
          <cell r="K20" t="str">
            <v>BP06</v>
          </cell>
          <cell r="M20" t="str">
            <v>Tax/Royalty</v>
          </cell>
          <cell r="AC20">
            <v>140763.98986816406</v>
          </cell>
          <cell r="AD20">
            <v>51411.869415283203</v>
          </cell>
        </row>
        <row r="21">
          <cell r="G21" t="str">
            <v>BENISEDE</v>
          </cell>
          <cell r="J21">
            <v>38718</v>
          </cell>
          <cell r="K21" t="str">
            <v>BP06</v>
          </cell>
          <cell r="M21" t="str">
            <v>Tax/Royalty</v>
          </cell>
          <cell r="AC21">
            <v>0</v>
          </cell>
          <cell r="AD21">
            <v>0</v>
          </cell>
        </row>
        <row r="22">
          <cell r="G22" t="str">
            <v>BISENI</v>
          </cell>
          <cell r="J22">
            <v>38718</v>
          </cell>
          <cell r="K22" t="str">
            <v>BP06</v>
          </cell>
          <cell r="M22" t="str">
            <v>Tax/Royalty</v>
          </cell>
          <cell r="AC22">
            <v>0</v>
          </cell>
          <cell r="AD22">
            <v>0</v>
          </cell>
        </row>
        <row r="23">
          <cell r="G23" t="str">
            <v>BONNY NORTH</v>
          </cell>
          <cell r="J23">
            <v>38718</v>
          </cell>
          <cell r="K23" t="str">
            <v>BP06</v>
          </cell>
          <cell r="M23" t="str">
            <v>Tax/Royalty</v>
          </cell>
          <cell r="AC23">
            <v>0</v>
          </cell>
          <cell r="AD23">
            <v>0</v>
          </cell>
        </row>
        <row r="24">
          <cell r="G24" t="str">
            <v>BONNY</v>
          </cell>
          <cell r="J24">
            <v>38718</v>
          </cell>
          <cell r="K24" t="str">
            <v>BP06</v>
          </cell>
          <cell r="M24" t="str">
            <v>Margin</v>
          </cell>
          <cell r="AC24">
            <v>0</v>
          </cell>
          <cell r="AD24">
            <v>0</v>
          </cell>
        </row>
        <row r="25">
          <cell r="G25" t="str">
            <v>BONNY</v>
          </cell>
          <cell r="J25">
            <v>38718</v>
          </cell>
          <cell r="K25" t="str">
            <v>BP06</v>
          </cell>
          <cell r="M25" t="str">
            <v>Tax/Royalty</v>
          </cell>
          <cell r="AC25">
            <v>0</v>
          </cell>
          <cell r="AD25">
            <v>0</v>
          </cell>
        </row>
        <row r="26">
          <cell r="G26" t="str">
            <v>BONNY NORTH</v>
          </cell>
          <cell r="J26">
            <v>38718</v>
          </cell>
          <cell r="K26" t="str">
            <v>BP06</v>
          </cell>
          <cell r="M26" t="str">
            <v>Tax/Royalty</v>
          </cell>
          <cell r="AC26">
            <v>0</v>
          </cell>
          <cell r="AD26">
            <v>0</v>
          </cell>
        </row>
        <row r="27">
          <cell r="G27" t="str">
            <v>CAWTHORNE CHANNEL</v>
          </cell>
          <cell r="J27">
            <v>38718</v>
          </cell>
          <cell r="K27" t="str">
            <v>BP06</v>
          </cell>
          <cell r="M27" t="str">
            <v>Tax/Royalty</v>
          </cell>
          <cell r="AC27">
            <v>1060063.65234375</v>
          </cell>
          <cell r="AD27">
            <v>387177.87603759766</v>
          </cell>
        </row>
        <row r="28">
          <cell r="G28" t="str">
            <v>DIEBU CREEK</v>
          </cell>
          <cell r="J28">
            <v>38718</v>
          </cell>
          <cell r="K28" t="str">
            <v>BP06</v>
          </cell>
          <cell r="M28" t="str">
            <v>Tax/Royalty</v>
          </cell>
          <cell r="AC28">
            <v>0</v>
          </cell>
          <cell r="AD28">
            <v>0</v>
          </cell>
        </row>
        <row r="29">
          <cell r="G29" t="str">
            <v>E A</v>
          </cell>
          <cell r="K29" t="str">
            <v>BP06</v>
          </cell>
          <cell r="M29" t="str">
            <v>Margin</v>
          </cell>
          <cell r="AC29">
            <v>174805.38891601563</v>
          </cell>
          <cell r="AD29">
            <v>63852.543045043945</v>
          </cell>
        </row>
        <row r="30">
          <cell r="G30" t="str">
            <v>EGBEMA</v>
          </cell>
          <cell r="J30">
            <v>38718</v>
          </cell>
          <cell r="K30" t="str">
            <v>BP06</v>
          </cell>
          <cell r="M30" t="str">
            <v>Tax/Royalty</v>
          </cell>
          <cell r="AC30">
            <v>8.7019998954059041E-13</v>
          </cell>
          <cell r="AD30">
            <v>3.1777350729630428E-13</v>
          </cell>
        </row>
        <row r="31">
          <cell r="G31" t="str">
            <v>EGBEMA WEST</v>
          </cell>
          <cell r="J31">
            <v>38718</v>
          </cell>
          <cell r="K31" t="str">
            <v>BP06</v>
          </cell>
          <cell r="M31" t="str">
            <v>Tax/Royalty</v>
          </cell>
          <cell r="AC31">
            <v>5.3368999757691382E-12</v>
          </cell>
          <cell r="AD31">
            <v>1.9496444931578483E-12</v>
          </cell>
        </row>
        <row r="32">
          <cell r="G32" t="str">
            <v>EGWA</v>
          </cell>
          <cell r="J32">
            <v>38718</v>
          </cell>
          <cell r="K32" t="str">
            <v>BP06</v>
          </cell>
          <cell r="M32" t="str">
            <v>Tax/Royalty</v>
          </cell>
          <cell r="AC32">
            <v>39933.659452438354</v>
          </cell>
          <cell r="AD32">
            <v>14584.460047245026</v>
          </cell>
        </row>
        <row r="33">
          <cell r="G33" t="str">
            <v>EJA</v>
          </cell>
          <cell r="J33">
            <v>38718</v>
          </cell>
          <cell r="K33" t="str">
            <v>BP06</v>
          </cell>
          <cell r="M33" t="str">
            <v>Tax/Royalty</v>
          </cell>
          <cell r="AC33">
            <v>15271.829570770264</v>
          </cell>
          <cell r="AD33">
            <v>5577.9123554229736</v>
          </cell>
        </row>
        <row r="34">
          <cell r="G34" t="str">
            <v>EKULAMA</v>
          </cell>
          <cell r="J34">
            <v>38718</v>
          </cell>
          <cell r="K34" t="str">
            <v>BP06</v>
          </cell>
          <cell r="M34" t="str">
            <v>Tax/Royalty</v>
          </cell>
          <cell r="AC34">
            <v>91702.798820495605</v>
          </cell>
          <cell r="AD34">
            <v>33492.771406173706</v>
          </cell>
        </row>
        <row r="35">
          <cell r="G35" t="str">
            <v>ELELENWA</v>
          </cell>
          <cell r="J35">
            <v>38718</v>
          </cell>
          <cell r="K35" t="str">
            <v>BP06</v>
          </cell>
          <cell r="M35" t="str">
            <v>Tax/Royalty</v>
          </cell>
          <cell r="AC35">
            <v>20351.199951171875</v>
          </cell>
          <cell r="AD35">
            <v>7433.2904052734375</v>
          </cell>
        </row>
        <row r="36">
          <cell r="G36" t="str">
            <v>ERIEMU</v>
          </cell>
          <cell r="J36">
            <v>38718</v>
          </cell>
          <cell r="K36" t="str">
            <v>BP06</v>
          </cell>
          <cell r="M36" t="str">
            <v>Tax/Royalty</v>
          </cell>
          <cell r="AC36">
            <v>7505.0439720153809</v>
          </cell>
          <cell r="AD36">
            <v>2741.1125564575195</v>
          </cell>
        </row>
        <row r="37">
          <cell r="G37" t="str">
            <v>ESCRAVOS BEACH</v>
          </cell>
          <cell r="J37">
            <v>38718</v>
          </cell>
          <cell r="K37" t="str">
            <v>BP06</v>
          </cell>
          <cell r="M37" t="str">
            <v>Tax/Royalty</v>
          </cell>
          <cell r="AC37">
            <v>12605.771961688995</v>
          </cell>
          <cell r="AD37">
            <v>4603.7233507633209</v>
          </cell>
        </row>
        <row r="38">
          <cell r="G38" t="str">
            <v>ETELEBOU</v>
          </cell>
          <cell r="J38">
            <v>38718</v>
          </cell>
          <cell r="K38" t="str">
            <v>BP06</v>
          </cell>
          <cell r="M38" t="str">
            <v>Tax/Royalty</v>
          </cell>
          <cell r="AC38">
            <v>-4.1171699838478404E-12</v>
          </cell>
          <cell r="AD38">
            <v>-1.5034945944486511E-12</v>
          </cell>
        </row>
        <row r="39">
          <cell r="G39" t="str">
            <v>EVWRENI</v>
          </cell>
          <cell r="J39">
            <v>38718</v>
          </cell>
          <cell r="K39" t="str">
            <v>BP06</v>
          </cell>
          <cell r="M39" t="str">
            <v>Tax/Royalty</v>
          </cell>
          <cell r="AC39">
            <v>0</v>
          </cell>
          <cell r="AD39">
            <v>0</v>
          </cell>
        </row>
        <row r="40">
          <cell r="G40" t="str">
            <v>FORCADOS YOKRI</v>
          </cell>
          <cell r="J40">
            <v>38718</v>
          </cell>
          <cell r="K40" t="str">
            <v>BP06</v>
          </cell>
          <cell r="M40" t="str">
            <v>Tax/Royalty</v>
          </cell>
          <cell r="AC40">
            <v>57063.3310546875</v>
          </cell>
          <cell r="AD40">
            <v>20843.883102416992</v>
          </cell>
        </row>
        <row r="41">
          <cell r="G41" t="str">
            <v>GBARAN</v>
          </cell>
          <cell r="J41">
            <v>38718</v>
          </cell>
          <cell r="K41" t="str">
            <v>BP06</v>
          </cell>
          <cell r="M41" t="str">
            <v>Tax/Royalty</v>
          </cell>
          <cell r="AC41">
            <v>1437</v>
          </cell>
          <cell r="AD41">
            <v>524.90081787109375</v>
          </cell>
        </row>
        <row r="42">
          <cell r="G42" t="str">
            <v>IMO RIVER</v>
          </cell>
          <cell r="J42">
            <v>38718</v>
          </cell>
          <cell r="K42" t="str">
            <v>BP06</v>
          </cell>
          <cell r="M42" t="str">
            <v>Tax/Royalty</v>
          </cell>
          <cell r="AC42">
            <v>39863.729478359222</v>
          </cell>
          <cell r="AD42">
            <v>14559.902263760567</v>
          </cell>
        </row>
        <row r="43">
          <cell r="G43" t="str">
            <v>ISIMIRI</v>
          </cell>
          <cell r="J43">
            <v>38718</v>
          </cell>
          <cell r="K43" t="str">
            <v>BP06</v>
          </cell>
          <cell r="M43" t="str">
            <v>Tax/Royalty</v>
          </cell>
          <cell r="AC43">
            <v>-2.8789000263568232E-12</v>
          </cell>
          <cell r="AD43">
            <v>-1.0516882232702168E-12</v>
          </cell>
        </row>
        <row r="44">
          <cell r="G44" t="str">
            <v>ISOKO</v>
          </cell>
          <cell r="J44">
            <v>38718</v>
          </cell>
          <cell r="K44" t="str">
            <v>BP06</v>
          </cell>
          <cell r="M44" t="str">
            <v>Tax/Royalty</v>
          </cell>
          <cell r="AC44">
            <v>0</v>
          </cell>
          <cell r="AD44">
            <v>0</v>
          </cell>
        </row>
        <row r="45">
          <cell r="G45" t="str">
            <v>JONES CREEK</v>
          </cell>
          <cell r="J45">
            <v>38718</v>
          </cell>
          <cell r="K45" t="str">
            <v>BP06</v>
          </cell>
          <cell r="M45" t="str">
            <v>Tax/Royalty</v>
          </cell>
          <cell r="AC45">
            <v>48452.609203338623</v>
          </cell>
          <cell r="AD45">
            <v>17694.903100967407</v>
          </cell>
        </row>
        <row r="46">
          <cell r="G46" t="str">
            <v>KANBO</v>
          </cell>
          <cell r="J46">
            <v>38718</v>
          </cell>
          <cell r="K46" t="str">
            <v>BP06</v>
          </cell>
          <cell r="M46" t="str">
            <v>Tax/Royalty</v>
          </cell>
          <cell r="AC46">
            <v>0</v>
          </cell>
          <cell r="AD46">
            <v>0</v>
          </cell>
        </row>
        <row r="47">
          <cell r="G47" t="str">
            <v>KOLO CREEK</v>
          </cell>
          <cell r="J47">
            <v>38718</v>
          </cell>
          <cell r="K47" t="str">
            <v>BP06</v>
          </cell>
          <cell r="M47" t="str">
            <v>Tax/Royalty</v>
          </cell>
          <cell r="AC47">
            <v>1776.0999755859375</v>
          </cell>
          <cell r="AD47">
            <v>648.81130981445313</v>
          </cell>
        </row>
        <row r="48">
          <cell r="G48" t="str">
            <v>KOKORI</v>
          </cell>
          <cell r="J48">
            <v>38718</v>
          </cell>
          <cell r="K48" t="str">
            <v>BP06</v>
          </cell>
          <cell r="M48" t="str">
            <v>Tax/Royalty</v>
          </cell>
          <cell r="AC48">
            <v>20996.726959228516</v>
          </cell>
          <cell r="AD48">
            <v>7668.8746185302734</v>
          </cell>
        </row>
        <row r="49">
          <cell r="G49" t="str">
            <v>KRAKAMA</v>
          </cell>
          <cell r="J49">
            <v>38718</v>
          </cell>
          <cell r="K49" t="str">
            <v>BP06</v>
          </cell>
          <cell r="M49" t="str">
            <v>Tax/Royalty</v>
          </cell>
          <cell r="AC49">
            <v>9734.7399253845215</v>
          </cell>
          <cell r="AD49">
            <v>3555.0736885070801</v>
          </cell>
        </row>
        <row r="50">
          <cell r="G50" t="str">
            <v>MINI NTA</v>
          </cell>
          <cell r="J50">
            <v>38718</v>
          </cell>
          <cell r="K50" t="str">
            <v>BP06</v>
          </cell>
          <cell r="M50" t="str">
            <v>Tax/Royalty</v>
          </cell>
          <cell r="AC50">
            <v>1.3696799770757107E-11</v>
          </cell>
          <cell r="AD50">
            <v>5.0034524049988316E-12</v>
          </cell>
        </row>
        <row r="51">
          <cell r="G51" t="str">
            <v>NEMBE CREEK EAST</v>
          </cell>
          <cell r="J51">
            <v>38718</v>
          </cell>
          <cell r="K51" t="str">
            <v>BP06</v>
          </cell>
          <cell r="M51" t="str">
            <v>Tax/Royalty</v>
          </cell>
          <cell r="AC51">
            <v>40168</v>
          </cell>
          <cell r="AD51">
            <v>14671.204605102539</v>
          </cell>
        </row>
        <row r="52">
          <cell r="G52" t="str">
            <v>NEMBE CREEK</v>
          </cell>
          <cell r="J52">
            <v>38718</v>
          </cell>
          <cell r="K52" t="str">
            <v>BP06</v>
          </cell>
          <cell r="M52" t="str">
            <v>Tax/Royalty</v>
          </cell>
          <cell r="AC52">
            <v>201795.92097473145</v>
          </cell>
          <cell r="AD52">
            <v>73701.953075408936</v>
          </cell>
        </row>
        <row r="53">
          <cell r="G53" t="str">
            <v>NKALI</v>
          </cell>
          <cell r="J53">
            <v>38718</v>
          </cell>
          <cell r="K53" t="str">
            <v>BP06</v>
          </cell>
          <cell r="M53" t="str">
            <v>Tax/Royalty</v>
          </cell>
          <cell r="AC53">
            <v>7260.2000122070313</v>
          </cell>
          <cell r="AD53">
            <v>2651.6421356201172</v>
          </cell>
        </row>
        <row r="54">
          <cell r="G54" t="str">
            <v>NUN RIVER</v>
          </cell>
          <cell r="J54">
            <v>38718</v>
          </cell>
          <cell r="K54" t="str">
            <v>BP06</v>
          </cell>
          <cell r="M54" t="str">
            <v>Tax/Royalty</v>
          </cell>
          <cell r="AC54">
            <v>0</v>
          </cell>
          <cell r="AD54">
            <v>0</v>
          </cell>
        </row>
        <row r="55">
          <cell r="G55" t="str">
            <v>OBELE</v>
          </cell>
          <cell r="J55">
            <v>38718</v>
          </cell>
          <cell r="K55" t="str">
            <v>BP06</v>
          </cell>
          <cell r="M55" t="str">
            <v>Tax/Royalty</v>
          </cell>
          <cell r="AC55">
            <v>0</v>
          </cell>
          <cell r="AD55">
            <v>0</v>
          </cell>
        </row>
        <row r="56">
          <cell r="G56" t="str">
            <v>OBEN</v>
          </cell>
          <cell r="J56">
            <v>38718</v>
          </cell>
          <cell r="K56" t="str">
            <v>BP06</v>
          </cell>
          <cell r="M56" t="str">
            <v>Tax/Royalty</v>
          </cell>
          <cell r="AC56">
            <v>0</v>
          </cell>
          <cell r="AD56">
            <v>0</v>
          </cell>
        </row>
        <row r="57">
          <cell r="G57" t="str">
            <v>OBEN</v>
          </cell>
          <cell r="J57">
            <v>38718</v>
          </cell>
          <cell r="K57" t="str">
            <v>BP06</v>
          </cell>
          <cell r="M57" t="str">
            <v>Tax/Royalty</v>
          </cell>
          <cell r="AC57">
            <v>10069.160026550293</v>
          </cell>
          <cell r="AD57">
            <v>3677.6295585632324</v>
          </cell>
        </row>
        <row r="58">
          <cell r="G58" t="str">
            <v>OBIGBO NORTH</v>
          </cell>
          <cell r="J58">
            <v>38718</v>
          </cell>
          <cell r="K58" t="str">
            <v>BP06</v>
          </cell>
          <cell r="M58" t="str">
            <v>Tax/Royalty</v>
          </cell>
          <cell r="AC58">
            <v>0</v>
          </cell>
          <cell r="AD58">
            <v>0</v>
          </cell>
        </row>
        <row r="59">
          <cell r="G59" t="str">
            <v>OBIGBO NORTH</v>
          </cell>
          <cell r="J59">
            <v>38718</v>
          </cell>
          <cell r="K59" t="str">
            <v>BP06</v>
          </cell>
          <cell r="M59" t="str">
            <v>Tax/Royalty</v>
          </cell>
          <cell r="AC59">
            <v>161888.41858673096</v>
          </cell>
          <cell r="AD59">
            <v>59129.56990814209</v>
          </cell>
        </row>
        <row r="60">
          <cell r="G60" t="str">
            <v>ODEAMA CREEK</v>
          </cell>
          <cell r="J60">
            <v>38718</v>
          </cell>
          <cell r="K60" t="str">
            <v>BP06</v>
          </cell>
          <cell r="M60" t="str">
            <v>Tax/Royalty</v>
          </cell>
          <cell r="AC60">
            <v>42345.799919128418</v>
          </cell>
          <cell r="AD60">
            <v>15466.408109664917</v>
          </cell>
        </row>
        <row r="61">
          <cell r="G61" t="str">
            <v>ODIDI</v>
          </cell>
          <cell r="J61">
            <v>38718</v>
          </cell>
          <cell r="K61" t="str">
            <v>BP06</v>
          </cell>
          <cell r="M61" t="str">
            <v>Tax/Royalty</v>
          </cell>
          <cell r="AC61">
            <v>35503.609909057617</v>
          </cell>
          <cell r="AD61">
            <v>12967.009573936462</v>
          </cell>
        </row>
        <row r="62">
          <cell r="G62" t="str">
            <v>ODIDI</v>
          </cell>
          <cell r="J62">
            <v>38718</v>
          </cell>
          <cell r="K62" t="str">
            <v>BP06</v>
          </cell>
          <cell r="M62" t="str">
            <v>Tax/Royalty</v>
          </cell>
          <cell r="AC62">
            <v>0</v>
          </cell>
          <cell r="AD62">
            <v>0</v>
          </cell>
        </row>
        <row r="63">
          <cell r="G63" t="str">
            <v>OGBOTOBO</v>
          </cell>
          <cell r="J63">
            <v>38718</v>
          </cell>
          <cell r="K63" t="str">
            <v>BP06</v>
          </cell>
          <cell r="M63" t="str">
            <v>Tax/Royalty</v>
          </cell>
          <cell r="AC63">
            <v>0</v>
          </cell>
          <cell r="AD63">
            <v>0</v>
          </cell>
        </row>
        <row r="64">
          <cell r="G64" t="str">
            <v>OGINI</v>
          </cell>
          <cell r="J64">
            <v>38718</v>
          </cell>
          <cell r="K64" t="str">
            <v>BP06</v>
          </cell>
          <cell r="M64" t="str">
            <v>Tax/Royalty</v>
          </cell>
          <cell r="AC64">
            <v>0</v>
          </cell>
          <cell r="AD64">
            <v>0</v>
          </cell>
        </row>
        <row r="65">
          <cell r="G65" t="str">
            <v>OGUTA</v>
          </cell>
          <cell r="J65">
            <v>38718</v>
          </cell>
          <cell r="K65" t="str">
            <v>BP06</v>
          </cell>
          <cell r="M65" t="str">
            <v>Tax/Royalty</v>
          </cell>
          <cell r="AC65">
            <v>-7.391319977942401E-12</v>
          </cell>
          <cell r="AD65">
            <v>-2.7001543904427161E-12</v>
          </cell>
        </row>
        <row r="66">
          <cell r="G66" t="str">
            <v>OLOMORO</v>
          </cell>
          <cell r="J66">
            <v>38718</v>
          </cell>
          <cell r="K66" t="str">
            <v>BP06</v>
          </cell>
          <cell r="M66" t="str">
            <v>Tax/Royalty</v>
          </cell>
          <cell r="AC66">
            <v>53384.879730224609</v>
          </cell>
          <cell r="AD66">
            <v>19499.125259399414</v>
          </cell>
        </row>
        <row r="67">
          <cell r="G67" t="str">
            <v>OPUKUSHI NORTH</v>
          </cell>
          <cell r="J67">
            <v>38718</v>
          </cell>
          <cell r="K67" t="str">
            <v>BP06</v>
          </cell>
          <cell r="M67" t="str">
            <v>Tax/Royalty</v>
          </cell>
          <cell r="AC67">
            <v>0</v>
          </cell>
          <cell r="AD67">
            <v>0</v>
          </cell>
        </row>
        <row r="68">
          <cell r="G68" t="str">
            <v>OPOMOYO</v>
          </cell>
          <cell r="J68">
            <v>38718</v>
          </cell>
          <cell r="K68" t="str">
            <v>BP06</v>
          </cell>
          <cell r="M68" t="str">
            <v>Tax/Royalty</v>
          </cell>
          <cell r="AC68">
            <v>0</v>
          </cell>
          <cell r="AD68">
            <v>0</v>
          </cell>
        </row>
        <row r="69">
          <cell r="G69" t="str">
            <v>OPUAMA</v>
          </cell>
          <cell r="J69">
            <v>38718</v>
          </cell>
          <cell r="K69" t="str">
            <v>BP06</v>
          </cell>
          <cell r="M69" t="str">
            <v>Tax/Royalty</v>
          </cell>
          <cell r="AC69">
            <v>958.80000305175781</v>
          </cell>
          <cell r="AD69">
            <v>350.15671539306641</v>
          </cell>
        </row>
        <row r="70">
          <cell r="G70" t="str">
            <v>OPUKUSHI</v>
          </cell>
          <cell r="J70">
            <v>38718</v>
          </cell>
          <cell r="K70" t="str">
            <v>BP06</v>
          </cell>
          <cell r="M70" t="str">
            <v>Tax/Royalty</v>
          </cell>
          <cell r="AC70">
            <v>0</v>
          </cell>
          <cell r="AD70">
            <v>0</v>
          </cell>
        </row>
        <row r="71">
          <cell r="G71" t="str">
            <v>ORONI</v>
          </cell>
          <cell r="H71" t="str">
            <v>Oroni</v>
          </cell>
          <cell r="J71">
            <v>38718</v>
          </cell>
          <cell r="K71" t="str">
            <v>BP06</v>
          </cell>
          <cell r="M71" t="str">
            <v>Unproved Developed</v>
          </cell>
          <cell r="AC71">
            <v>0</v>
          </cell>
          <cell r="AD71">
            <v>0</v>
          </cell>
        </row>
        <row r="72">
          <cell r="G72" t="str">
            <v>ORUBIRI</v>
          </cell>
          <cell r="J72">
            <v>38718</v>
          </cell>
          <cell r="K72" t="str">
            <v>BP06</v>
          </cell>
          <cell r="M72" t="str">
            <v>Tax/Royalty</v>
          </cell>
          <cell r="AC72">
            <v>0</v>
          </cell>
          <cell r="AD72">
            <v>0</v>
          </cell>
        </row>
        <row r="73">
          <cell r="G73" t="str">
            <v>OTAMINI</v>
          </cell>
          <cell r="J73">
            <v>38718</v>
          </cell>
          <cell r="K73" t="str">
            <v>BP06</v>
          </cell>
          <cell r="M73" t="str">
            <v>Tax/Royalty</v>
          </cell>
          <cell r="AC73">
            <v>0</v>
          </cell>
          <cell r="AD73">
            <v>0</v>
          </cell>
        </row>
        <row r="74">
          <cell r="G74" t="str">
            <v>OTUMARA</v>
          </cell>
          <cell r="J74">
            <v>38718</v>
          </cell>
          <cell r="K74" t="str">
            <v>BP06</v>
          </cell>
          <cell r="M74" t="str">
            <v>Tax/Royalty</v>
          </cell>
          <cell r="AC74">
            <v>0</v>
          </cell>
          <cell r="AD74">
            <v>0</v>
          </cell>
        </row>
        <row r="75">
          <cell r="G75" t="str">
            <v>OTUMARA</v>
          </cell>
          <cell r="J75">
            <v>38718</v>
          </cell>
          <cell r="K75" t="str">
            <v>BP06</v>
          </cell>
          <cell r="M75" t="str">
            <v>Tax/Royalty</v>
          </cell>
          <cell r="AC75">
            <v>0</v>
          </cell>
          <cell r="AD75">
            <v>0</v>
          </cell>
        </row>
        <row r="76">
          <cell r="G76" t="str">
            <v>OVHOR</v>
          </cell>
          <cell r="H76" t="str">
            <v>OVHOR</v>
          </cell>
          <cell r="J76">
            <v>38718</v>
          </cell>
          <cell r="K76" t="str">
            <v>BP06</v>
          </cell>
          <cell r="M76" t="str">
            <v>Unproved Developed</v>
          </cell>
          <cell r="AC76">
            <v>5152.9749833345413</v>
          </cell>
          <cell r="AD76">
            <v>1882.0240097045898</v>
          </cell>
        </row>
        <row r="77">
          <cell r="G77" t="str">
            <v>OWEH</v>
          </cell>
          <cell r="H77" t="str">
            <v>OWEH</v>
          </cell>
          <cell r="J77">
            <v>38718</v>
          </cell>
          <cell r="K77" t="str">
            <v>BP06</v>
          </cell>
          <cell r="M77" t="str">
            <v>Unproved Developed</v>
          </cell>
          <cell r="AC77">
            <v>24229.629852294922</v>
          </cell>
          <cell r="AD77">
            <v>8849.7355346679688</v>
          </cell>
        </row>
        <row r="78">
          <cell r="G78" t="str">
            <v>RUMUEKPE</v>
          </cell>
          <cell r="J78">
            <v>38718</v>
          </cell>
          <cell r="K78" t="str">
            <v>BP06</v>
          </cell>
          <cell r="M78" t="str">
            <v>Tax/Royalty</v>
          </cell>
          <cell r="AC78">
            <v>1.0240000172670807E-13</v>
          </cell>
          <cell r="AD78">
            <v>3.7410702587539237E-14</v>
          </cell>
        </row>
        <row r="79">
          <cell r="G79" t="str">
            <v>SAGHARA</v>
          </cell>
          <cell r="J79">
            <v>38718</v>
          </cell>
          <cell r="K79" t="str">
            <v>BP06</v>
          </cell>
          <cell r="M79" t="str">
            <v>Tax/Royalty</v>
          </cell>
          <cell r="AC79">
            <v>0</v>
          </cell>
          <cell r="AD79">
            <v>0</v>
          </cell>
        </row>
        <row r="80">
          <cell r="G80" t="str">
            <v>SAPELE</v>
          </cell>
          <cell r="J80">
            <v>38718</v>
          </cell>
          <cell r="K80" t="str">
            <v>BP06</v>
          </cell>
          <cell r="M80" t="str">
            <v>Tax/Royalty</v>
          </cell>
          <cell r="AC80">
            <v>0</v>
          </cell>
          <cell r="AD80">
            <v>0</v>
          </cell>
        </row>
        <row r="81">
          <cell r="G81" t="str">
            <v>SAPELE</v>
          </cell>
          <cell r="H81" t="str">
            <v>SAPELE</v>
          </cell>
          <cell r="J81">
            <v>38718</v>
          </cell>
          <cell r="K81" t="str">
            <v>BP06</v>
          </cell>
          <cell r="M81" t="str">
            <v>Unproved Developed</v>
          </cell>
          <cell r="AC81">
            <v>60041.5</v>
          </cell>
          <cell r="AD81">
            <v>21929.712341308594</v>
          </cell>
        </row>
        <row r="82">
          <cell r="G82" t="str">
            <v>SANTA BARBARA</v>
          </cell>
          <cell r="J82">
            <v>38718</v>
          </cell>
          <cell r="K82" t="str">
            <v>BP06</v>
          </cell>
          <cell r="M82" t="str">
            <v>Tax/Royalty</v>
          </cell>
          <cell r="AC82">
            <v>34660.5</v>
          </cell>
          <cell r="AD82">
            <v>12658.842643737793</v>
          </cell>
        </row>
        <row r="83">
          <cell r="G83" t="str">
            <v>SEIBOU</v>
          </cell>
          <cell r="J83">
            <v>38718</v>
          </cell>
          <cell r="K83" t="str">
            <v>BP06</v>
          </cell>
          <cell r="M83" t="str">
            <v>Tax/Royalty</v>
          </cell>
          <cell r="AC83">
            <v>0</v>
          </cell>
          <cell r="AD83">
            <v>0</v>
          </cell>
        </row>
        <row r="84">
          <cell r="G84" t="str">
            <v>SOKU</v>
          </cell>
          <cell r="J84">
            <v>38718</v>
          </cell>
          <cell r="K84" t="str">
            <v>BP06</v>
          </cell>
          <cell r="M84" t="str">
            <v>Tax/Royalty</v>
          </cell>
          <cell r="AC84">
            <v>0</v>
          </cell>
          <cell r="AD84">
            <v>0</v>
          </cell>
        </row>
        <row r="85">
          <cell r="G85" t="str">
            <v>SOKU</v>
          </cell>
          <cell r="J85">
            <v>38718</v>
          </cell>
          <cell r="K85" t="str">
            <v>BP06</v>
          </cell>
          <cell r="M85" t="str">
            <v>Tax/Royalty</v>
          </cell>
          <cell r="AC85">
            <v>152538.56117630005</v>
          </cell>
          <cell r="AD85">
            <v>55708.162190914154</v>
          </cell>
        </row>
        <row r="86">
          <cell r="G86" t="str">
            <v>TUNU</v>
          </cell>
          <cell r="J86">
            <v>38718</v>
          </cell>
          <cell r="K86" t="str">
            <v>BP06</v>
          </cell>
          <cell r="M86" t="str">
            <v>Tax/Royalty</v>
          </cell>
          <cell r="AC86">
            <v>0</v>
          </cell>
          <cell r="AD86">
            <v>0</v>
          </cell>
        </row>
        <row r="87">
          <cell r="G87" t="str">
            <v>UBEFAN</v>
          </cell>
          <cell r="J87">
            <v>38718</v>
          </cell>
          <cell r="K87" t="str">
            <v>BP06</v>
          </cell>
          <cell r="M87" t="str">
            <v>Tax/Royalty</v>
          </cell>
          <cell r="AC87">
            <v>0</v>
          </cell>
          <cell r="AD87">
            <v>0</v>
          </cell>
        </row>
        <row r="88">
          <cell r="G88" t="str">
            <v>UBIE</v>
          </cell>
          <cell r="J88">
            <v>38718</v>
          </cell>
          <cell r="K88" t="str">
            <v>BP06</v>
          </cell>
          <cell r="M88" t="str">
            <v>Tax/Royalty</v>
          </cell>
          <cell r="AC88">
            <v>0</v>
          </cell>
          <cell r="AD88">
            <v>0</v>
          </cell>
        </row>
        <row r="89">
          <cell r="G89" t="str">
            <v>UGADA</v>
          </cell>
          <cell r="J89">
            <v>38718</v>
          </cell>
          <cell r="K89" t="str">
            <v>BP06</v>
          </cell>
          <cell r="M89" t="str">
            <v>Tax/Royalty</v>
          </cell>
          <cell r="AC89">
            <v>4.3399999306165116E-12</v>
          </cell>
          <cell r="AD89">
            <v>1.5854800653782031E-12</v>
          </cell>
        </row>
        <row r="90">
          <cell r="G90" t="str">
            <v>UGHELLI EAST</v>
          </cell>
          <cell r="H90" t="str">
            <v>UGHELLI EAST</v>
          </cell>
          <cell r="J90">
            <v>38718</v>
          </cell>
          <cell r="K90" t="str">
            <v>BP06</v>
          </cell>
          <cell r="M90" t="str">
            <v>Tax/Royalty</v>
          </cell>
          <cell r="AC90">
            <v>0</v>
          </cell>
          <cell r="AD90">
            <v>0</v>
          </cell>
        </row>
        <row r="91">
          <cell r="G91" t="str">
            <v>UGHELLI EAST</v>
          </cell>
          <cell r="H91" t="str">
            <v>UGHELLI EAST</v>
          </cell>
          <cell r="J91">
            <v>38718</v>
          </cell>
          <cell r="K91" t="str">
            <v>BP06</v>
          </cell>
          <cell r="M91" t="str">
            <v>Unproved Developed</v>
          </cell>
          <cell r="AC91">
            <v>0</v>
          </cell>
          <cell r="AD91">
            <v>0</v>
          </cell>
        </row>
        <row r="92">
          <cell r="G92" t="str">
            <v>UGHELLI WEST</v>
          </cell>
          <cell r="H92" t="str">
            <v>UGHELLI WEST</v>
          </cell>
          <cell r="J92">
            <v>38718</v>
          </cell>
          <cell r="K92" t="str">
            <v>BP06</v>
          </cell>
          <cell r="M92" t="str">
            <v>Unproved Developed</v>
          </cell>
          <cell r="AC92">
            <v>0</v>
          </cell>
          <cell r="AD92">
            <v>0</v>
          </cell>
        </row>
        <row r="93">
          <cell r="G93" t="str">
            <v>UMUECHEM</v>
          </cell>
          <cell r="J93">
            <v>38718</v>
          </cell>
          <cell r="K93" t="str">
            <v>BP06</v>
          </cell>
          <cell r="M93" t="str">
            <v>Tax/Royalty</v>
          </cell>
          <cell r="AC93">
            <v>0</v>
          </cell>
          <cell r="AD93">
            <v>0</v>
          </cell>
        </row>
        <row r="94">
          <cell r="G94" t="str">
            <v>UTOROGU</v>
          </cell>
          <cell r="J94">
            <v>38718</v>
          </cell>
          <cell r="K94" t="str">
            <v>BP06</v>
          </cell>
          <cell r="M94" t="str">
            <v>WLA LAND AREA WEST</v>
          </cell>
          <cell r="AC94">
            <v>0</v>
          </cell>
          <cell r="AD94">
            <v>0</v>
          </cell>
        </row>
        <row r="95">
          <cell r="G95" t="str">
            <v>UTOROGU</v>
          </cell>
          <cell r="H95" t="str">
            <v>UTOROGU</v>
          </cell>
          <cell r="J95">
            <v>38718</v>
          </cell>
          <cell r="K95" t="str">
            <v>BP06</v>
          </cell>
          <cell r="M95" t="str">
            <v>Unproved Developed</v>
          </cell>
          <cell r="AC95">
            <v>55244.559020996094</v>
          </cell>
          <cell r="AD95">
            <v>20177.408660888672</v>
          </cell>
        </row>
        <row r="96">
          <cell r="G96" t="str">
            <v>UZERE EAST</v>
          </cell>
          <cell r="H96" t="str">
            <v>UZERE EAST</v>
          </cell>
          <cell r="J96">
            <v>38718</v>
          </cell>
          <cell r="K96" t="str">
            <v>BP06</v>
          </cell>
          <cell r="M96" t="str">
            <v>Unproved Developed</v>
          </cell>
          <cell r="AC96">
            <v>14429.175361633301</v>
          </cell>
          <cell r="AD96">
            <v>5270.2364273071289</v>
          </cell>
        </row>
        <row r="97">
          <cell r="G97" t="str">
            <v>UZERE WEST</v>
          </cell>
          <cell r="H97" t="str">
            <v>UZERE WEST</v>
          </cell>
          <cell r="J97">
            <v>38718</v>
          </cell>
          <cell r="K97" t="str">
            <v>BP06</v>
          </cell>
          <cell r="M97" t="str">
            <v>Unproved Developed</v>
          </cell>
          <cell r="AC97">
            <v>15161.364082336426</v>
          </cell>
          <cell r="AD97">
            <v>5537.5285205841064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CH 2006 MT IAP SEQUENCE "/>
      <sheetName val="Q1 2006 MT-IAP_BP"/>
      <sheetName val="Well Readiness Mar'06 Sequence2"/>
      <sheetName val="Maintenace"/>
      <sheetName val="Mapping Fields to AGG node"/>
      <sheetName val="Maintenace_working"/>
      <sheetName val="DraftWell Readiness Mar'06 Seq"/>
      <sheetName val="Materials"/>
      <sheetName val="Loc Prep"/>
      <sheetName val="Flowline"/>
      <sheetName val="MoU"/>
      <sheetName val="NTD readiness"/>
      <sheetName val="Q1 2006 MT-IAP_P3e"/>
      <sheetName val="MARCH 2006 MT IAP SEQUENCE  "/>
      <sheetName val="Well Readiness Mar'06 Seq"/>
      <sheetName val="EIA"/>
      <sheetName val="EIA (2)"/>
      <sheetName val="Land acquisition status"/>
      <sheetName val="Mar IAP Land Acq Sequence"/>
    </sheetNames>
    <sheetDataSet>
      <sheetData sheetId="0"/>
      <sheetData sheetId="1"/>
      <sheetData sheetId="2"/>
      <sheetData sheetId="3"/>
      <sheetData sheetId="4">
        <row r="3">
          <cell r="A3" t="str">
            <v>ADIBAWA</v>
          </cell>
        </row>
        <row r="4">
          <cell r="A4" t="str">
            <v>ADIBAWA NORTHEAST</v>
          </cell>
        </row>
        <row r="5">
          <cell r="A5" t="str">
            <v>AFAM</v>
          </cell>
        </row>
        <row r="6">
          <cell r="A6" t="str">
            <v>AFIESERE</v>
          </cell>
        </row>
        <row r="7">
          <cell r="A7" t="str">
            <v>AFREMO</v>
          </cell>
        </row>
        <row r="8">
          <cell r="A8" t="str">
            <v xml:space="preserve">AGBADA </v>
          </cell>
        </row>
        <row r="9">
          <cell r="A9" t="str">
            <v>AGBADA NORTH</v>
          </cell>
        </row>
        <row r="10">
          <cell r="A10" t="str">
            <v>AGBAYA</v>
          </cell>
        </row>
        <row r="11">
          <cell r="A11" t="str">
            <v>AHIA</v>
          </cell>
        </row>
        <row r="12">
          <cell r="A12" t="str">
            <v>AJATITON</v>
          </cell>
        </row>
        <row r="13">
          <cell r="A13" t="str">
            <v>AJOKPORI</v>
          </cell>
        </row>
        <row r="14">
          <cell r="A14" t="str">
            <v>AJUJU</v>
          </cell>
        </row>
        <row r="15">
          <cell r="A15" t="str">
            <v>AKASO</v>
          </cell>
        </row>
        <row r="16">
          <cell r="A16" t="str">
            <v>AKONO</v>
          </cell>
        </row>
        <row r="17">
          <cell r="A17" t="str">
            <v>ALAKIRI</v>
          </cell>
        </row>
        <row r="18">
          <cell r="A18" t="str">
            <v>ALAKIRI EAST</v>
          </cell>
        </row>
        <row r="19">
          <cell r="A19" t="str">
            <v>AMESHI</v>
          </cell>
        </row>
        <row r="20">
          <cell r="A20" t="str">
            <v>AMUKPE</v>
          </cell>
        </row>
        <row r="21">
          <cell r="A21" t="str">
            <v>ANGALALEI</v>
          </cell>
        </row>
        <row r="22">
          <cell r="A22" t="str">
            <v>ANIEZE</v>
          </cell>
        </row>
        <row r="23">
          <cell r="A23" t="str">
            <v>APARA</v>
          </cell>
        </row>
        <row r="24">
          <cell r="A24" t="str">
            <v>ASARAMATORU</v>
          </cell>
        </row>
        <row r="25">
          <cell r="A25" t="str">
            <v>ASARITORU</v>
          </cell>
        </row>
        <row r="26">
          <cell r="A26" t="str">
            <v>ASSA</v>
          </cell>
        </row>
        <row r="27">
          <cell r="A27" t="str">
            <v>ASSA NORTH</v>
          </cell>
        </row>
        <row r="28">
          <cell r="A28" t="str">
            <v>ATALA</v>
          </cell>
        </row>
        <row r="29">
          <cell r="A29" t="str">
            <v>AWOBA</v>
          </cell>
        </row>
        <row r="30">
          <cell r="A30" t="str">
            <v>AWOBA NORTH</v>
          </cell>
        </row>
        <row r="31">
          <cell r="A31" t="str">
            <v>AWOBA NORTHWEST</v>
          </cell>
        </row>
        <row r="32">
          <cell r="A32" t="str">
            <v>BANIELE</v>
          </cell>
        </row>
        <row r="33">
          <cell r="A33" t="str">
            <v>BATAN</v>
          </cell>
        </row>
        <row r="34">
          <cell r="A34" t="str">
            <v xml:space="preserve">BELEMA </v>
          </cell>
        </row>
        <row r="35">
          <cell r="A35" t="str">
            <v>BENISEDE</v>
          </cell>
        </row>
        <row r="36">
          <cell r="A36" t="str">
            <v>BISENI (SAMABRI)</v>
          </cell>
        </row>
        <row r="37">
          <cell r="A37" t="str">
            <v>BODO WEST</v>
          </cell>
        </row>
        <row r="38">
          <cell r="A38" t="str">
            <v>BOMADI</v>
          </cell>
        </row>
        <row r="39">
          <cell r="A39" t="str">
            <v>BOMU</v>
          </cell>
        </row>
        <row r="40">
          <cell r="A40" t="str">
            <v>BONNY</v>
          </cell>
        </row>
        <row r="41">
          <cell r="A41" t="str">
            <v>BUGUMA CREEK</v>
          </cell>
        </row>
        <row r="42">
          <cell r="A42" t="str">
            <v>CAWTHORNE CHANNEL</v>
          </cell>
        </row>
        <row r="43">
          <cell r="A43" t="str">
            <v>DIEBU CREEK</v>
          </cell>
        </row>
        <row r="44">
          <cell r="A44" t="str">
            <v>EA</v>
          </cell>
        </row>
        <row r="45">
          <cell r="A45" t="str">
            <v>EGBEMA</v>
          </cell>
        </row>
        <row r="46">
          <cell r="A46" t="str">
            <v>EGBEMA WEST</v>
          </cell>
        </row>
        <row r="47">
          <cell r="A47" t="str">
            <v>EGBOLOM</v>
          </cell>
        </row>
        <row r="48">
          <cell r="A48" t="str">
            <v>EGWA</v>
          </cell>
        </row>
        <row r="49">
          <cell r="A49" t="str">
            <v>EJA</v>
          </cell>
        </row>
        <row r="50">
          <cell r="A50" t="str">
            <v>EKULAMA</v>
          </cell>
        </row>
        <row r="51">
          <cell r="A51" t="str">
            <v>ELELENWA</v>
          </cell>
        </row>
        <row r="52">
          <cell r="A52" t="str">
            <v>ELEPA</v>
          </cell>
        </row>
        <row r="53">
          <cell r="A53" t="str">
            <v>EMOHUA</v>
          </cell>
        </row>
        <row r="54">
          <cell r="A54" t="str">
            <v>ENWHE</v>
          </cell>
        </row>
        <row r="55">
          <cell r="A55" t="str">
            <v>ERIEMU</v>
          </cell>
        </row>
        <row r="56">
          <cell r="A56" t="str">
            <v>ESCRAVOS BEACH</v>
          </cell>
        </row>
        <row r="57">
          <cell r="A57" t="str">
            <v>ETE</v>
          </cell>
        </row>
        <row r="58">
          <cell r="A58" t="str">
            <v>ETELEBOU</v>
          </cell>
        </row>
        <row r="59">
          <cell r="A59" t="str">
            <v>EVWRENI</v>
          </cell>
        </row>
        <row r="60">
          <cell r="A60" t="str">
            <v>FORCADOS SOUTHWEST</v>
          </cell>
        </row>
        <row r="61">
          <cell r="A61" t="str">
            <v>FORCADOS-YOKRI</v>
          </cell>
        </row>
        <row r="62">
          <cell r="A62" t="str">
            <v>GBARAN</v>
          </cell>
        </row>
        <row r="63">
          <cell r="A63" t="str">
            <v>GBETIOKUN</v>
          </cell>
        </row>
        <row r="64">
          <cell r="A64" t="str">
            <v>H A</v>
          </cell>
        </row>
        <row r="65">
          <cell r="A65" t="str">
            <v>H D</v>
          </cell>
        </row>
        <row r="66">
          <cell r="A66" t="str">
            <v>IBIGWE</v>
          </cell>
        </row>
        <row r="67">
          <cell r="A67" t="str">
            <v>IGBOMOTORU</v>
          </cell>
        </row>
        <row r="68">
          <cell r="A68" t="str">
            <v>IGBOMOTORU NORTH</v>
          </cell>
        </row>
        <row r="69">
          <cell r="A69" t="str">
            <v xml:space="preserve">IMO RIVER </v>
          </cell>
        </row>
        <row r="70">
          <cell r="A70" t="str">
            <v>ISENI</v>
          </cell>
        </row>
        <row r="71">
          <cell r="A71" t="str">
            <v>ISIMIRI</v>
          </cell>
        </row>
        <row r="72">
          <cell r="A72" t="str">
            <v>ISOKO</v>
          </cell>
        </row>
        <row r="73">
          <cell r="A73" t="str">
            <v>ISU</v>
          </cell>
        </row>
        <row r="74">
          <cell r="A74" t="str">
            <v>JONES CREEK</v>
          </cell>
        </row>
        <row r="75">
          <cell r="A75" t="str">
            <v>K D</v>
          </cell>
        </row>
        <row r="76">
          <cell r="A76" t="str">
            <v>K L</v>
          </cell>
        </row>
        <row r="77">
          <cell r="A77" t="str">
            <v>KALAEKULE</v>
          </cell>
        </row>
        <row r="78">
          <cell r="A78" t="str">
            <v>KANBO</v>
          </cell>
        </row>
        <row r="79">
          <cell r="A79" t="str">
            <v>KI</v>
          </cell>
        </row>
        <row r="80">
          <cell r="A80" t="str">
            <v>KOKORI</v>
          </cell>
        </row>
        <row r="81">
          <cell r="A81" t="str">
            <v>KOLO CREEK</v>
          </cell>
        </row>
        <row r="82">
          <cell r="A82" t="str">
            <v>KOROAMA</v>
          </cell>
        </row>
        <row r="83">
          <cell r="A83" t="str">
            <v>KOROKORO</v>
          </cell>
        </row>
        <row r="84">
          <cell r="A84" t="str">
            <v>KORONAMA</v>
          </cell>
        </row>
        <row r="85">
          <cell r="A85" t="str">
            <v>KRAKAMA</v>
          </cell>
        </row>
        <row r="86">
          <cell r="A86" t="str">
            <v>KUGBE</v>
          </cell>
        </row>
        <row r="87">
          <cell r="A87" t="str">
            <v>MINI NTA</v>
          </cell>
        </row>
        <row r="88">
          <cell r="A88" t="str">
            <v>MOSOGAR</v>
          </cell>
        </row>
        <row r="89">
          <cell r="A89" t="str">
            <v xml:space="preserve">NEMBE CREEK </v>
          </cell>
        </row>
        <row r="90">
          <cell r="A90" t="str">
            <v>NEMBE CREEK EAST</v>
          </cell>
        </row>
        <row r="91">
          <cell r="A91" t="str">
            <v>NGBOKO</v>
          </cell>
        </row>
        <row r="92">
          <cell r="A92" t="str">
            <v>NKALI</v>
          </cell>
        </row>
        <row r="93">
          <cell r="A93" t="str">
            <v>NUN RIVER</v>
          </cell>
        </row>
        <row r="94">
          <cell r="A94" t="str">
            <v>OBEAKPU</v>
          </cell>
        </row>
        <row r="95">
          <cell r="A95" t="str">
            <v>OBELE</v>
          </cell>
        </row>
        <row r="96">
          <cell r="A96" t="str">
            <v>OBEN</v>
          </cell>
        </row>
        <row r="97">
          <cell r="A97" t="str">
            <v>OBIGBO</v>
          </cell>
        </row>
        <row r="98">
          <cell r="A98" t="str">
            <v>OBIGBO NORTH</v>
          </cell>
        </row>
        <row r="99">
          <cell r="A99" t="str">
            <v>OBUZO</v>
          </cell>
        </row>
        <row r="100">
          <cell r="A100" t="str">
            <v>ODEAMA CREEK</v>
          </cell>
        </row>
        <row r="101">
          <cell r="A101" t="str">
            <v>ODIDI</v>
          </cell>
        </row>
        <row r="102">
          <cell r="A102" t="str">
            <v>ODON</v>
          </cell>
        </row>
        <row r="103">
          <cell r="A103" t="str">
            <v>OFEMINI</v>
          </cell>
        </row>
        <row r="104">
          <cell r="A104" t="str">
            <v>OFOROLA</v>
          </cell>
        </row>
        <row r="105">
          <cell r="A105" t="str">
            <v>OGARA</v>
          </cell>
        </row>
        <row r="106">
          <cell r="A106" t="str">
            <v>OGARA NORTH</v>
          </cell>
        </row>
        <row r="107">
          <cell r="A107" t="str">
            <v>OGBOTOBO</v>
          </cell>
        </row>
        <row r="108">
          <cell r="A108" t="str">
            <v>OGINI</v>
          </cell>
        </row>
        <row r="109">
          <cell r="A109" t="str">
            <v>OGUTA</v>
          </cell>
        </row>
        <row r="110">
          <cell r="A110" t="str">
            <v>OHURU</v>
          </cell>
        </row>
        <row r="111">
          <cell r="A111" t="str">
            <v>OKIORI</v>
          </cell>
        </row>
        <row r="112">
          <cell r="A112" t="str">
            <v>OKOPORO</v>
          </cell>
        </row>
        <row r="113">
          <cell r="A113" t="str">
            <v>OKOROBA</v>
          </cell>
        </row>
        <row r="114">
          <cell r="A114" t="str">
            <v>OKPOKUNOU</v>
          </cell>
        </row>
        <row r="115">
          <cell r="A115" t="str">
            <v>OKPORHURU</v>
          </cell>
        </row>
        <row r="116">
          <cell r="A116" t="str">
            <v xml:space="preserve">OLOIBIRI </v>
          </cell>
        </row>
        <row r="117">
          <cell r="A117" t="str">
            <v>OLOMORO</v>
          </cell>
        </row>
        <row r="118">
          <cell r="A118" t="str">
            <v>OLOMORO/OLEH</v>
          </cell>
        </row>
        <row r="119">
          <cell r="A119" t="str">
            <v>OLUA</v>
          </cell>
        </row>
        <row r="120">
          <cell r="A120" t="str">
            <v>OPOBO NORTH</v>
          </cell>
        </row>
        <row r="121">
          <cell r="A121" t="str">
            <v>OPOBO SOUTH</v>
          </cell>
        </row>
        <row r="122">
          <cell r="A122" t="str">
            <v>OPOMOYO</v>
          </cell>
        </row>
        <row r="123">
          <cell r="A123" t="str">
            <v>OPUAMA</v>
          </cell>
        </row>
        <row r="124">
          <cell r="A124" t="str">
            <v>OPUGBENE</v>
          </cell>
        </row>
        <row r="125">
          <cell r="A125" t="str">
            <v>OPUKUSHI</v>
          </cell>
        </row>
        <row r="126">
          <cell r="A126" t="str">
            <v>OPUKUSHI NORTH</v>
          </cell>
        </row>
        <row r="127">
          <cell r="A127" t="str">
            <v>OROGHO</v>
          </cell>
        </row>
        <row r="128">
          <cell r="A128" t="str">
            <v>ORONI</v>
          </cell>
        </row>
        <row r="129">
          <cell r="A129" t="str">
            <v>ORUBIRI</v>
          </cell>
        </row>
        <row r="130">
          <cell r="A130" t="str">
            <v>OSIOKA</v>
          </cell>
        </row>
        <row r="131">
          <cell r="A131" t="str">
            <v>OTAKIKPO</v>
          </cell>
        </row>
        <row r="132">
          <cell r="A132" t="str">
            <v>OTAMINI</v>
          </cell>
        </row>
        <row r="133">
          <cell r="A133" t="str">
            <v>OTUMARA</v>
          </cell>
        </row>
        <row r="134">
          <cell r="A134" t="str">
            <v>OVHOR</v>
          </cell>
        </row>
        <row r="135">
          <cell r="A135" t="str">
            <v>OWEH</v>
          </cell>
        </row>
        <row r="136">
          <cell r="A136" t="str">
            <v>OZORO</v>
          </cell>
        </row>
        <row r="137">
          <cell r="A137" t="str">
            <v>RAPELE</v>
          </cell>
        </row>
        <row r="138">
          <cell r="A138" t="str">
            <v>RUMUEKPE</v>
          </cell>
        </row>
        <row r="139">
          <cell r="A139" t="str">
            <v>SAGHARA</v>
          </cell>
        </row>
        <row r="140">
          <cell r="A140" t="str">
            <v>SANTA BARBARA</v>
          </cell>
        </row>
        <row r="141">
          <cell r="A141" t="str">
            <v>SANTA BARBARA SOUTH</v>
          </cell>
        </row>
        <row r="142">
          <cell r="A142" t="str">
            <v>SAPELE</v>
          </cell>
        </row>
        <row r="143">
          <cell r="A143" t="str">
            <v>SEIBOU</v>
          </cell>
        </row>
        <row r="144">
          <cell r="A144" t="str">
            <v>SOKU</v>
          </cell>
        </row>
        <row r="145">
          <cell r="A145" t="str">
            <v>SOKU NORTH</v>
          </cell>
        </row>
        <row r="146">
          <cell r="A146" t="str">
            <v>TUNU</v>
          </cell>
        </row>
        <row r="147">
          <cell r="A147" t="str">
            <v>UBALEME</v>
          </cell>
        </row>
        <row r="148">
          <cell r="A148" t="str">
            <v>UBEFAN</v>
          </cell>
        </row>
        <row r="149">
          <cell r="A149" t="str">
            <v>UBIE</v>
          </cell>
        </row>
        <row r="150">
          <cell r="A150" t="str">
            <v>UBIMA</v>
          </cell>
        </row>
        <row r="151">
          <cell r="A151" t="str">
            <v>UGADA</v>
          </cell>
        </row>
        <row r="152">
          <cell r="A152" t="str">
            <v>UGHELLI EAST</v>
          </cell>
        </row>
        <row r="153">
          <cell r="A153" t="str">
            <v>UGHELLI WEST</v>
          </cell>
        </row>
        <row r="154">
          <cell r="A154" t="str">
            <v>UMUECHEM</v>
          </cell>
        </row>
        <row r="155">
          <cell r="A155" t="str">
            <v>UMUTU</v>
          </cell>
        </row>
        <row r="156">
          <cell r="A156" t="str">
            <v>URHURE</v>
          </cell>
        </row>
        <row r="157">
          <cell r="A157" t="str">
            <v>UTAPATE</v>
          </cell>
        </row>
        <row r="158">
          <cell r="A158" t="str">
            <v>UTAPATE SOUTH</v>
          </cell>
        </row>
        <row r="159">
          <cell r="A159" t="str">
            <v>UTAPATE WEST</v>
          </cell>
        </row>
        <row r="160">
          <cell r="A160" t="str">
            <v>UTOROGU</v>
          </cell>
        </row>
        <row r="161">
          <cell r="A161" t="str">
            <v>UZERE EAST</v>
          </cell>
        </row>
        <row r="162">
          <cell r="A162" t="str">
            <v>UZERE WEST</v>
          </cell>
        </row>
        <row r="163">
          <cell r="A163" t="str">
            <v>UZU</v>
          </cell>
        </row>
        <row r="164">
          <cell r="A164" t="str">
            <v>WARRI RIVER</v>
          </cell>
        </row>
        <row r="165">
          <cell r="A165" t="str">
            <v>YORLA</v>
          </cell>
        </row>
        <row r="166">
          <cell r="A166" t="str">
            <v>ZARAMA</v>
          </cell>
        </row>
        <row r="167">
          <cell r="A167" t="str">
            <v>ABA MANIFOLD</v>
          </cell>
        </row>
        <row r="168">
          <cell r="A168" t="str">
            <v>ZARAMA GAS</v>
          </cell>
        </row>
        <row r="169">
          <cell r="A169" t="str">
            <v>ABA MANIFOLD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stria"/>
      <sheetName val="Finland"/>
      <sheetName val="Germany"/>
      <sheetName val="Israel"/>
      <sheetName val="S-land"/>
      <sheetName val="ITALY"/>
      <sheetName val="UK"/>
      <sheetName val="USA"/>
      <sheetName val="INT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>
            <v>43.488</v>
          </cell>
        </row>
        <row r="5">
          <cell r="B5">
            <v>1.6741999999999999</v>
          </cell>
        </row>
        <row r="6">
          <cell r="B6">
            <v>2.1084999999999998</v>
          </cell>
        </row>
        <row r="9">
          <cell r="B9">
            <v>2.0874000000000001</v>
          </cell>
        </row>
        <row r="15">
          <cell r="B15">
            <v>1</v>
          </cell>
        </row>
        <row r="16">
          <cell r="B16">
            <v>0.66749999999999998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Definitions"/>
      <sheetName val="Selection"/>
      <sheetName val="Indicators"/>
      <sheetName val="Profiles"/>
      <sheetName val="OilRate"/>
      <sheetName val="CondRate"/>
      <sheetName val="OilCondRate"/>
      <sheetName val="AGRate"/>
      <sheetName val="NAGRate"/>
      <sheetName val="AGSalesRate"/>
      <sheetName val="TotalCapex"/>
      <sheetName val="Total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Output"/>
      <sheetName val="CashFlow Statement"/>
      <sheetName val="Cost Data"/>
      <sheetName val="EGTL Cash flow analysis"/>
      <sheetName val="EGP3_EGTL cash flow analysis"/>
      <sheetName val="Bonuses"/>
      <sheetName val="Profit Split"/>
      <sheetName val="Royalty"/>
      <sheetName val="Depreciation"/>
      <sheetName val="Pet Profits Tax"/>
      <sheetName val="Summary runs"/>
      <sheetName val="Scenarios"/>
      <sheetName val="Tornado data"/>
      <sheetName val="Sheet1"/>
    </sheetNames>
    <sheetDataSet>
      <sheetData sheetId="0" refreshError="1">
        <row r="56">
          <cell r="D56">
            <v>0.2</v>
          </cell>
        </row>
        <row r="57">
          <cell r="D57">
            <v>0.19</v>
          </cell>
        </row>
        <row r="58">
          <cell r="D58">
            <v>0.01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Output"/>
      <sheetName val="CashFlow Statement"/>
      <sheetName val="Cost Data"/>
      <sheetName val="Bonuses"/>
      <sheetName val="Profit Split"/>
      <sheetName val="Royalty"/>
      <sheetName val="Depreciation"/>
      <sheetName val="Pet Profits Tax"/>
      <sheetName val="Scenarios"/>
      <sheetName val="Tables"/>
      <sheetName val="PSC structures"/>
      <sheetName val="Tornado data"/>
      <sheetName val="Sheet1"/>
    </sheetNames>
    <sheetDataSet>
      <sheetData sheetId="0">
        <row r="8">
          <cell r="D8">
            <v>7</v>
          </cell>
        </row>
        <row r="14">
          <cell r="D14">
            <v>2007</v>
          </cell>
        </row>
        <row r="24">
          <cell r="D24">
            <v>7</v>
          </cell>
        </row>
        <row r="26">
          <cell r="D26">
            <v>1</v>
          </cell>
        </row>
        <row r="27">
          <cell r="D27">
            <v>1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 chg"/>
      <sheetName val="Review"/>
      <sheetName val="DISTRIBUTION"/>
      <sheetName val="yoho cover"/>
      <sheetName val="C&amp;C COVER"/>
      <sheetName val="NGL COVER"/>
      <sheetName val="C&amp;C SUBCOM"/>
      <sheetName val="C&amp;C DVDER"/>
      <sheetName val="NGL DVDER"/>
      <sheetName val="PMT MONITOR"/>
      <sheetName val="NNPC REC"/>
      <sheetName val="MPN Reconciliation (2)"/>
      <sheetName val="DISB REC "/>
      <sheetName val="SUMMARY"/>
      <sheetName val="C&amp;C CAPEX"/>
      <sheetName val="C&amp;C OPEX"/>
      <sheetName val="TOTAL BY SUBCOMMITTEES"/>
      <sheetName val="EXPLORATION"/>
      <sheetName val="PET ENG"/>
      <sheetName val="FACILITIES"/>
      <sheetName val="EPSD"/>
      <sheetName val="MMD"/>
      <sheetName val="yoho tbal"/>
      <sheetName val="JV WC NAIRA (MMD)"/>
      <sheetName val="JV WC DOL (MMD)"/>
      <sheetName val="GAS"/>
      <sheetName val="PAD"/>
      <sheetName val="SERVICES"/>
      <sheetName val="FAD"/>
      <sheetName val="JV WC NAIRA (FAD)"/>
      <sheetName val="JV WC DOL (FAD)"/>
      <sheetName val="NGL SUMMARY"/>
      <sheetName val="NGL CAPEX"/>
      <sheetName val="NGL OPEX"/>
      <sheetName val="NGL GAS"/>
      <sheetName val="NGL SERVICES"/>
      <sheetName val="NGL FAD"/>
      <sheetName val="NGL WC NAIRA (FAD)"/>
      <sheetName val="NGL WC DOL (FAD)"/>
      <sheetName val="NGL WC NAIRA"/>
      <sheetName val="NGL WC DOL"/>
      <sheetName val="JVTBAL2003"/>
      <sheetName val="JV WC DOL"/>
      <sheetName val="JV WC NAIRA"/>
      <sheetName val="ngltb03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ESTIC DEBT TABLE 2011"/>
      <sheetName val="TOTAL DOMESTIC DEBT CHART 2011"/>
      <sheetName val="DEC. 2011 COMPOSITION"/>
      <sheetName val="DOMESTIC DEBT DECEMBER 2011"/>
      <sheetName val="DOMESTIC DEBT STOCK JUNE 12"/>
      <sheetName val="DOMESTIC DEBT STOCK DEC 2012 "/>
      <sheetName val="DOMESTIC DEBT BY CATEGORIES"/>
      <sheetName val="TPD OF STATES IN BILLIONS"/>
      <sheetName val="TOTAL PUBLIC DEBT CHART"/>
      <sheetName val="TPD OF STATES TABLE"/>
      <sheetName val="SUSTAINABILITY RATIOS"/>
      <sheetName val="SUSTAINABILITY RATIOS (2)"/>
      <sheetName val="Rev, Stck, Srv &amp; Ratios"/>
      <sheetName val="Rev, Stck, Srv &amp; Ratios (2)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ATE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ATE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05 LTDWS BASE CASE"/>
      <sheetName val="Input Data"/>
      <sheetName val="July 2005 MT IAP MTDWS  "/>
      <sheetName val="Q3 MT-IAP_BP"/>
      <sheetName val="Example location Prep Sequence"/>
      <sheetName val="Example flowline hook up Seque "/>
      <sheetName val="Mapping Fields to AGG node"/>
      <sheetName val="MT-IAP MASTER"/>
      <sheetName val="Maintenace"/>
      <sheetName val="Maintenace_wor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ADIBAWA</v>
          </cell>
        </row>
        <row r="4">
          <cell r="B4" t="str">
            <v>ADIBAWA NORTHEAST</v>
          </cell>
        </row>
        <row r="5">
          <cell r="B5" t="str">
            <v>AFAM</v>
          </cell>
        </row>
        <row r="6">
          <cell r="B6" t="str">
            <v>AFIESERE</v>
          </cell>
        </row>
        <row r="7">
          <cell r="B7" t="str">
            <v>AFREMO</v>
          </cell>
        </row>
        <row r="8">
          <cell r="B8" t="str">
            <v xml:space="preserve">AGBADA </v>
          </cell>
        </row>
        <row r="9">
          <cell r="B9" t="str">
            <v>AGBADA NORTH</v>
          </cell>
        </row>
        <row r="10">
          <cell r="B10" t="str">
            <v>AGBAYA</v>
          </cell>
        </row>
        <row r="11">
          <cell r="B11" t="str">
            <v>AHIA</v>
          </cell>
        </row>
        <row r="12">
          <cell r="B12" t="str">
            <v>AJATITON</v>
          </cell>
        </row>
        <row r="13">
          <cell r="B13" t="str">
            <v>AJOKPORI</v>
          </cell>
        </row>
        <row r="14">
          <cell r="B14" t="str">
            <v>AJUJU</v>
          </cell>
        </row>
        <row r="15">
          <cell r="B15" t="str">
            <v>AKASO</v>
          </cell>
        </row>
        <row r="16">
          <cell r="B16" t="str">
            <v>AKONO</v>
          </cell>
        </row>
        <row r="17">
          <cell r="B17" t="str">
            <v>ALAKIRI</v>
          </cell>
        </row>
        <row r="18">
          <cell r="B18" t="str">
            <v>ALAKIRI EAST</v>
          </cell>
        </row>
        <row r="19">
          <cell r="B19" t="str">
            <v>AMESHI</v>
          </cell>
        </row>
        <row r="20">
          <cell r="B20" t="str">
            <v>AMUKPE</v>
          </cell>
        </row>
        <row r="21">
          <cell r="B21" t="str">
            <v>ANGALALEI</v>
          </cell>
        </row>
        <row r="22">
          <cell r="B22" t="str">
            <v>ANIEZE</v>
          </cell>
        </row>
        <row r="23">
          <cell r="B23" t="str">
            <v>APARA</v>
          </cell>
        </row>
        <row r="24">
          <cell r="B24" t="str">
            <v>ASARAMATORU</v>
          </cell>
        </row>
        <row r="25">
          <cell r="B25" t="str">
            <v>ASARITORU</v>
          </cell>
        </row>
        <row r="26">
          <cell r="B26" t="str">
            <v>ASSA</v>
          </cell>
        </row>
        <row r="27">
          <cell r="B27" t="str">
            <v>ASSA NORTH</v>
          </cell>
        </row>
        <row r="28">
          <cell r="B28" t="str">
            <v>ATALA</v>
          </cell>
        </row>
        <row r="29">
          <cell r="B29" t="str">
            <v>AWOBA</v>
          </cell>
        </row>
        <row r="30">
          <cell r="B30" t="str">
            <v>AWOBA NORTH</v>
          </cell>
        </row>
        <row r="31">
          <cell r="B31" t="str">
            <v>AWOBA NORTHWEST</v>
          </cell>
        </row>
        <row r="32">
          <cell r="B32" t="str">
            <v>BANIELE</v>
          </cell>
        </row>
        <row r="33">
          <cell r="B33" t="str">
            <v>BATAN</v>
          </cell>
        </row>
        <row r="34">
          <cell r="B34" t="str">
            <v xml:space="preserve">BELEMA </v>
          </cell>
        </row>
        <row r="35">
          <cell r="B35" t="str">
            <v>BENISEDE</v>
          </cell>
        </row>
        <row r="36">
          <cell r="B36" t="str">
            <v>BISENI (SAMABRI)</v>
          </cell>
        </row>
        <row r="37">
          <cell r="B37" t="str">
            <v>BODO WEST</v>
          </cell>
        </row>
        <row r="38">
          <cell r="B38" t="str">
            <v>BOMADI</v>
          </cell>
        </row>
        <row r="39">
          <cell r="B39" t="str">
            <v>BOMU</v>
          </cell>
        </row>
        <row r="40">
          <cell r="B40" t="str">
            <v>BONNY</v>
          </cell>
        </row>
        <row r="41">
          <cell r="B41" t="str">
            <v>BUGUMA CREEK</v>
          </cell>
        </row>
        <row r="42">
          <cell r="B42" t="str">
            <v>CAWTHORNE CHANNEL</v>
          </cell>
        </row>
        <row r="43">
          <cell r="B43" t="str">
            <v>DIEBU CREEK</v>
          </cell>
        </row>
        <row r="44">
          <cell r="B44" t="str">
            <v>EA</v>
          </cell>
        </row>
        <row r="45">
          <cell r="B45" t="str">
            <v>EGBEMA</v>
          </cell>
        </row>
        <row r="46">
          <cell r="B46" t="str">
            <v>EGBEMA WEST</v>
          </cell>
        </row>
        <row r="47">
          <cell r="B47" t="str">
            <v>EGBOLOM</v>
          </cell>
        </row>
        <row r="48">
          <cell r="B48" t="str">
            <v>EGWA</v>
          </cell>
        </row>
        <row r="49">
          <cell r="B49" t="str">
            <v>EJA</v>
          </cell>
        </row>
        <row r="50">
          <cell r="B50" t="str">
            <v>EKULAMA</v>
          </cell>
        </row>
        <row r="51">
          <cell r="B51" t="str">
            <v>ELELENWA</v>
          </cell>
        </row>
        <row r="52">
          <cell r="B52" t="str">
            <v>ELEPA</v>
          </cell>
        </row>
        <row r="53">
          <cell r="B53" t="str">
            <v>EMOHUA</v>
          </cell>
        </row>
        <row r="54">
          <cell r="B54" t="str">
            <v>ENWHE</v>
          </cell>
        </row>
        <row r="55">
          <cell r="B55" t="str">
            <v>ERIEMU</v>
          </cell>
        </row>
        <row r="56">
          <cell r="B56" t="str">
            <v>ESCRAVOS BEACH</v>
          </cell>
        </row>
        <row r="57">
          <cell r="B57" t="str">
            <v>ETE</v>
          </cell>
        </row>
        <row r="58">
          <cell r="B58" t="str">
            <v>ETELEBOU</v>
          </cell>
        </row>
        <row r="59">
          <cell r="B59" t="str">
            <v>EVWRENI</v>
          </cell>
        </row>
        <row r="60">
          <cell r="B60" t="str">
            <v>FORCADOS SOUTHWEST</v>
          </cell>
        </row>
        <row r="61">
          <cell r="B61" t="str">
            <v>FORCADOS-YOKRI</v>
          </cell>
        </row>
        <row r="62">
          <cell r="B62" t="str">
            <v>GBARAN</v>
          </cell>
        </row>
        <row r="63">
          <cell r="B63" t="str">
            <v>GBETIOKUN</v>
          </cell>
        </row>
        <row r="64">
          <cell r="B64" t="str">
            <v>H A</v>
          </cell>
        </row>
        <row r="65">
          <cell r="B65" t="str">
            <v>H D</v>
          </cell>
        </row>
        <row r="66">
          <cell r="B66" t="str">
            <v>IBIGWE</v>
          </cell>
        </row>
        <row r="67">
          <cell r="B67" t="str">
            <v>IGBOMOTORU</v>
          </cell>
        </row>
        <row r="68">
          <cell r="B68" t="str">
            <v>IGBOMOTORU NORTH</v>
          </cell>
        </row>
        <row r="69">
          <cell r="B69" t="str">
            <v xml:space="preserve">IMO RIVER </v>
          </cell>
        </row>
        <row r="70">
          <cell r="B70" t="str">
            <v>ISENI</v>
          </cell>
        </row>
        <row r="71">
          <cell r="B71" t="str">
            <v>ISIMIRI</v>
          </cell>
        </row>
        <row r="72">
          <cell r="B72" t="str">
            <v>ISOKO</v>
          </cell>
        </row>
        <row r="73">
          <cell r="B73" t="str">
            <v>ISU</v>
          </cell>
        </row>
        <row r="74">
          <cell r="B74" t="str">
            <v>JONES CREEK</v>
          </cell>
        </row>
        <row r="75">
          <cell r="B75" t="str">
            <v>K D</v>
          </cell>
        </row>
        <row r="76">
          <cell r="B76" t="str">
            <v>K L</v>
          </cell>
        </row>
        <row r="77">
          <cell r="B77" t="str">
            <v>KALAEKULE</v>
          </cell>
        </row>
        <row r="78">
          <cell r="B78" t="str">
            <v>KANBO</v>
          </cell>
        </row>
        <row r="79">
          <cell r="B79" t="str">
            <v>KI</v>
          </cell>
        </row>
        <row r="80">
          <cell r="B80" t="str">
            <v>KOKORI</v>
          </cell>
        </row>
        <row r="81">
          <cell r="B81" t="str">
            <v>KOLO CREEK</v>
          </cell>
        </row>
        <row r="82">
          <cell r="B82" t="str">
            <v>KOROAMA</v>
          </cell>
        </row>
        <row r="83">
          <cell r="B83" t="str">
            <v>KOROKORO</v>
          </cell>
        </row>
        <row r="84">
          <cell r="B84" t="str">
            <v>KORONAMA</v>
          </cell>
        </row>
        <row r="85">
          <cell r="B85" t="str">
            <v>KRAKAMA</v>
          </cell>
        </row>
        <row r="86">
          <cell r="B86" t="str">
            <v>KUGBE</v>
          </cell>
        </row>
        <row r="87">
          <cell r="B87" t="str">
            <v>MINI NTA</v>
          </cell>
        </row>
        <row r="88">
          <cell r="B88" t="str">
            <v>MOSOGAR</v>
          </cell>
        </row>
        <row r="89">
          <cell r="B89" t="str">
            <v xml:space="preserve">NEMBE CREEK </v>
          </cell>
        </row>
        <row r="90">
          <cell r="B90" t="str">
            <v>NEMBE CREEK EAST</v>
          </cell>
        </row>
        <row r="91">
          <cell r="B91" t="str">
            <v>NGBOKO</v>
          </cell>
        </row>
        <row r="92">
          <cell r="B92" t="str">
            <v>NKALI</v>
          </cell>
        </row>
        <row r="93">
          <cell r="B93" t="str">
            <v>NUN RIVER</v>
          </cell>
        </row>
        <row r="94">
          <cell r="B94" t="str">
            <v>OBEAKPU</v>
          </cell>
        </row>
        <row r="95">
          <cell r="B95" t="str">
            <v>OBELE</v>
          </cell>
        </row>
        <row r="96">
          <cell r="B96" t="str">
            <v>OBEN</v>
          </cell>
        </row>
        <row r="97">
          <cell r="B97" t="str">
            <v>OBIGBO</v>
          </cell>
        </row>
        <row r="98">
          <cell r="B98" t="str">
            <v>OBIGBO NORTH</v>
          </cell>
        </row>
        <row r="99">
          <cell r="B99" t="str">
            <v>OBUZO</v>
          </cell>
        </row>
        <row r="100">
          <cell r="B100" t="str">
            <v>ODEAMA CREEK</v>
          </cell>
        </row>
        <row r="101">
          <cell r="B101" t="str">
            <v>ODIDI</v>
          </cell>
        </row>
        <row r="102">
          <cell r="B102" t="str">
            <v>ODON</v>
          </cell>
        </row>
        <row r="103">
          <cell r="B103" t="str">
            <v>OFEMINI</v>
          </cell>
        </row>
        <row r="104">
          <cell r="B104" t="str">
            <v>OFOROLA</v>
          </cell>
        </row>
        <row r="105">
          <cell r="B105" t="str">
            <v>OGARA</v>
          </cell>
        </row>
        <row r="106">
          <cell r="B106" t="str">
            <v>OGARA NORTH</v>
          </cell>
        </row>
        <row r="107">
          <cell r="B107" t="str">
            <v>OGBOTOBO</v>
          </cell>
        </row>
        <row r="108">
          <cell r="B108" t="str">
            <v>OGINI</v>
          </cell>
        </row>
        <row r="109">
          <cell r="B109" t="str">
            <v>OGUTA</v>
          </cell>
        </row>
        <row r="110">
          <cell r="B110" t="str">
            <v>OHURU</v>
          </cell>
        </row>
        <row r="111">
          <cell r="B111" t="str">
            <v>OKIORI</v>
          </cell>
        </row>
        <row r="112">
          <cell r="B112" t="str">
            <v>OKOPORO</v>
          </cell>
        </row>
        <row r="113">
          <cell r="B113" t="str">
            <v>OKOROBA</v>
          </cell>
        </row>
        <row r="114">
          <cell r="B114" t="str">
            <v>OKPOKUNOU</v>
          </cell>
        </row>
        <row r="115">
          <cell r="B115" t="str">
            <v>OKPORHURU</v>
          </cell>
        </row>
        <row r="116">
          <cell r="B116" t="str">
            <v xml:space="preserve">OLOIBIRI </v>
          </cell>
        </row>
        <row r="117">
          <cell r="B117" t="str">
            <v>OLOMORO</v>
          </cell>
        </row>
        <row r="118">
          <cell r="B118" t="str">
            <v>OLOMORO-OLEH</v>
          </cell>
        </row>
        <row r="119">
          <cell r="B119" t="str">
            <v>OLUA</v>
          </cell>
        </row>
        <row r="120">
          <cell r="B120" t="str">
            <v>OPOBO NORTH</v>
          </cell>
        </row>
        <row r="121">
          <cell r="B121" t="str">
            <v>OPOBO SOUTH</v>
          </cell>
        </row>
        <row r="122">
          <cell r="B122" t="str">
            <v>OPOMOYO</v>
          </cell>
        </row>
        <row r="123">
          <cell r="B123" t="str">
            <v>OPUAMA</v>
          </cell>
        </row>
        <row r="124">
          <cell r="B124" t="str">
            <v>OPUGBENE</v>
          </cell>
        </row>
        <row r="125">
          <cell r="B125" t="str">
            <v>OPUKUSHI</v>
          </cell>
        </row>
        <row r="126">
          <cell r="B126" t="str">
            <v>OPUKUSHI NORTH</v>
          </cell>
        </row>
        <row r="127">
          <cell r="B127" t="str">
            <v>OROGHO</v>
          </cell>
        </row>
        <row r="128">
          <cell r="B128" t="str">
            <v>ORONI</v>
          </cell>
        </row>
        <row r="129">
          <cell r="B129" t="str">
            <v>ORUBIRI</v>
          </cell>
        </row>
        <row r="130">
          <cell r="B130" t="str">
            <v>OSIOKA</v>
          </cell>
        </row>
        <row r="131">
          <cell r="B131" t="str">
            <v>OTAKIKPO</v>
          </cell>
        </row>
        <row r="132">
          <cell r="B132" t="str">
            <v>OTAMINI</v>
          </cell>
        </row>
        <row r="133">
          <cell r="B133" t="str">
            <v>OTUMARA</v>
          </cell>
        </row>
        <row r="134">
          <cell r="B134" t="str">
            <v>OVHOR</v>
          </cell>
        </row>
        <row r="135">
          <cell r="B135" t="str">
            <v>OWEH</v>
          </cell>
        </row>
        <row r="136">
          <cell r="B136" t="str">
            <v>OZORO</v>
          </cell>
        </row>
        <row r="137">
          <cell r="B137" t="str">
            <v>RAPELE</v>
          </cell>
        </row>
        <row r="138">
          <cell r="B138" t="str">
            <v>RUMUEKPE</v>
          </cell>
        </row>
        <row r="139">
          <cell r="B139" t="str">
            <v>SAGHARA</v>
          </cell>
        </row>
        <row r="140">
          <cell r="B140" t="str">
            <v xml:space="preserve">SANTA BARBARA </v>
          </cell>
        </row>
        <row r="141">
          <cell r="B141" t="str">
            <v>SANTA BARBARA SOUTH</v>
          </cell>
        </row>
        <row r="142">
          <cell r="B142" t="str">
            <v>SAPELE</v>
          </cell>
        </row>
        <row r="143">
          <cell r="B143" t="str">
            <v>SEIBOU</v>
          </cell>
        </row>
        <row r="144">
          <cell r="B144" t="str">
            <v>SOKU</v>
          </cell>
        </row>
        <row r="145">
          <cell r="B145" t="str">
            <v>SOKU NORTH</v>
          </cell>
        </row>
        <row r="146">
          <cell r="B146" t="str">
            <v>TUNU</v>
          </cell>
        </row>
        <row r="147">
          <cell r="B147" t="str">
            <v>UBALEME</v>
          </cell>
        </row>
        <row r="148">
          <cell r="B148" t="str">
            <v>UBEFAN</v>
          </cell>
        </row>
        <row r="149">
          <cell r="B149" t="str">
            <v>UBIE</v>
          </cell>
        </row>
        <row r="150">
          <cell r="B150" t="str">
            <v>UBIMA</v>
          </cell>
        </row>
        <row r="151">
          <cell r="B151" t="str">
            <v>UGADA</v>
          </cell>
        </row>
        <row r="152">
          <cell r="B152" t="str">
            <v>UGHELLI EAST</v>
          </cell>
        </row>
        <row r="153">
          <cell r="B153" t="str">
            <v>UGHELLI WEST</v>
          </cell>
        </row>
        <row r="154">
          <cell r="B154" t="str">
            <v>UMUECHEM</v>
          </cell>
        </row>
        <row r="155">
          <cell r="B155" t="str">
            <v>UMUTU</v>
          </cell>
        </row>
        <row r="156">
          <cell r="B156" t="str">
            <v>URHURE</v>
          </cell>
        </row>
        <row r="157">
          <cell r="B157" t="str">
            <v>UTAPATE</v>
          </cell>
        </row>
        <row r="158">
          <cell r="B158" t="str">
            <v>UTAPATE SOUTH</v>
          </cell>
        </row>
        <row r="159">
          <cell r="B159" t="str">
            <v>UTAPATE WEST</v>
          </cell>
        </row>
        <row r="160">
          <cell r="B160" t="str">
            <v>UTOROGU</v>
          </cell>
        </row>
        <row r="161">
          <cell r="B161" t="str">
            <v>UZERE EAST</v>
          </cell>
        </row>
        <row r="162">
          <cell r="B162" t="str">
            <v>UZERE WEST</v>
          </cell>
        </row>
        <row r="163">
          <cell r="B163" t="str">
            <v>UZU</v>
          </cell>
        </row>
        <row r="164">
          <cell r="B164" t="str">
            <v>WARRI RIVER</v>
          </cell>
        </row>
        <row r="165">
          <cell r="B165" t="str">
            <v>YORLA</v>
          </cell>
        </row>
        <row r="166">
          <cell r="B166" t="str">
            <v>ZARAMA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Definitions"/>
      <sheetName val="Selection"/>
      <sheetName val="Indicators"/>
      <sheetName val="Profiles"/>
      <sheetName val="OilRate"/>
      <sheetName val="OilVol"/>
      <sheetName val="CondRate"/>
      <sheetName val="CondVol"/>
      <sheetName val="OilandCondVol"/>
      <sheetName val="AGRate"/>
      <sheetName val="AGVol"/>
      <sheetName val="NAGRate"/>
      <sheetName val="NAGVol"/>
      <sheetName val="AGSalesInput"/>
      <sheetName val="AGSalesInpVol"/>
      <sheetName val="AGSalesRate"/>
      <sheetName val="AGSalesVol"/>
      <sheetName val="GasSalesRate"/>
      <sheetName val="GasSalesVol"/>
      <sheetName val="TotalCapex"/>
      <sheetName val="TotalCapex7"/>
      <sheetName val="TotalOpex"/>
      <sheetName val="NPV0"/>
      <sheetName val="Oil_PvD_OB"/>
      <sheetName val="Oil_PvUD_OB"/>
      <sheetName val="NGL_PvD_OB"/>
      <sheetName val="NGL_PvUD_OB"/>
      <sheetName val="Gas_PvD_OB"/>
      <sheetName val="Gas_PvUD_OB"/>
      <sheetName val="Oil_ExD_OB"/>
      <sheetName val="Oil_ExUD_OB"/>
      <sheetName val="NGL_ExD_OB"/>
      <sheetName val="NGL_ExUD_OB"/>
      <sheetName val="Gas_ExD_OB"/>
      <sheetName val="Gas_ExUD_OB"/>
      <sheetName val="Oil_PvD_Additions"/>
      <sheetName val="Oil_PvUD_Additions"/>
      <sheetName val="NGL_PvD_Additions"/>
      <sheetName val="NGL_PvUD_Additions"/>
      <sheetName val="Gas_PvD_Additions"/>
      <sheetName val="Gas_PvUD_Additions"/>
      <sheetName val="Oil_ExD_Additions"/>
      <sheetName val="Oil_ExUD_Additions"/>
      <sheetName val="NGL_ExD_Additions"/>
      <sheetName val="NGL_ExUD_Additions"/>
      <sheetName val="Gas_ExD_Additions"/>
      <sheetName val="Gas_ExUD_Additions"/>
      <sheetName val="Oil_Exploration_Wells"/>
      <sheetName val="Oil_Appraisal_Wells"/>
      <sheetName val="Oil_Development_Wells"/>
      <sheetName val="Oil_Recompletion_Wells"/>
      <sheetName val="Oil_Repairs_Well"/>
      <sheetName val="NAG_Exploration_Wells"/>
      <sheetName val="NAG_Appraisal_Wells"/>
      <sheetName val="NAG_Development_Wells"/>
      <sheetName val="NAG_Recompletion_Wells"/>
      <sheetName val="NAG_Repairs_Well"/>
      <sheetName val="NOG_Infrastructure"/>
      <sheetName val="Oil_Exploration_Seismic"/>
      <sheetName val="Oil_Exploration_Other"/>
      <sheetName val="Oil_Exploration_Capex"/>
      <sheetName val="Oil_Exploration_Drilling"/>
      <sheetName val="Oil_Exploration_Appraisal_Drill"/>
      <sheetName val="Oil_Development_Appraisal_Drill"/>
      <sheetName val="Oil_Appraisal_Completion"/>
      <sheetName val="Oil_Production_Seismic"/>
      <sheetName val="Oil_Location_Preparation"/>
      <sheetName val="Oil_Development_Drilling"/>
      <sheetName val="Oil_Development_Completion"/>
      <sheetName val="Oil_Recompletion"/>
      <sheetName val="Oil_Flowlines_and_Hookup"/>
      <sheetName val="Oil_Facilities (2)"/>
      <sheetName val="Oil_Facilities"/>
      <sheetName val="Oil_Infrastructure"/>
      <sheetName val="Oil_Oncosts"/>
      <sheetName val="Oil_Abandonment_Costs"/>
      <sheetName val="AG_Capex"/>
      <sheetName val="AG_Abandonment_Costs"/>
      <sheetName val="NAG_Exploration_Drilling"/>
      <sheetName val="NAG_Exploration_Appraisal_Drill"/>
      <sheetName val="NAG_Development_Appraisal_Drill"/>
      <sheetName val="NAG_Appraisal_Completion"/>
      <sheetName val="TotalCapex (2)"/>
      <sheetName val="NAG_Location_Preparation (2)"/>
      <sheetName val="NAG_Location_Preparation"/>
      <sheetName val="NAG_Development_Drilling"/>
      <sheetName val="NAG_Development_Completion"/>
      <sheetName val="NAG_Recompletion"/>
      <sheetName val="NAG_Flowlines_and_Hookup"/>
      <sheetName val="NAG_Facilities"/>
      <sheetName val="NAG_Infrastructure"/>
      <sheetName val="NAG_Oncosts"/>
      <sheetName val="NAG_Abandonment_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ted Output"/>
      <sheetName val="Oil Base Input"/>
      <sheetName val="Oil Base Model"/>
      <sheetName val="Oil Base Parameters"/>
      <sheetName val="Oil Base Output"/>
      <sheetName val="Oil Carry Calculations"/>
      <sheetName val="Oil Carry Model"/>
      <sheetName val="Oil Carry Output"/>
      <sheetName val="Notes"/>
    </sheetNames>
    <sheetDataSet>
      <sheetData sheetId="0"/>
      <sheetData sheetId="1"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99</v>
          </cell>
          <cell r="K13">
            <v>150</v>
          </cell>
          <cell r="L13">
            <v>150</v>
          </cell>
          <cell r="M13">
            <v>130</v>
          </cell>
          <cell r="N13">
            <v>105.04</v>
          </cell>
          <cell r="O13">
            <v>84.872320000000016</v>
          </cell>
          <cell r="P13">
            <v>68.576834560000023</v>
          </cell>
          <cell r="Q13">
            <v>55.410082324480022</v>
          </cell>
          <cell r="R13">
            <v>44.771346518179861</v>
          </cell>
          <cell r="S13">
            <v>36.175247986689328</v>
          </cell>
          <cell r="T13">
            <v>29.229600373244978</v>
          </cell>
          <cell r="U13">
            <v>23.617517101581942</v>
          </cell>
          <cell r="V13">
            <v>19.082953818078209</v>
          </cell>
          <cell r="W13">
            <v>15.419026685007195</v>
          </cell>
          <cell r="X13">
            <v>12.458573561485814</v>
          </cell>
          <cell r="Y13">
            <v>10.066527437680538</v>
          </cell>
          <cell r="Z13">
            <v>8.1337541696458757</v>
          </cell>
          <cell r="AA13">
            <v>6.572073369073868</v>
          </cell>
          <cell r="AB13">
            <v>5.3102352822116856</v>
          </cell>
          <cell r="AC13">
            <v>4.290670108027042</v>
          </cell>
          <cell r="AD13">
            <v>3.4668614472858503</v>
          </cell>
          <cell r="AE13">
            <v>2.8012240494069673</v>
          </cell>
          <cell r="AF13">
            <v>2.2633890319208296</v>
          </cell>
          <cell r="AG13">
            <v>1.8288183377920304</v>
          </cell>
          <cell r="AH13">
            <v>1.4776852169359607</v>
          </cell>
          <cell r="AI13">
            <v>1.1939696552842562</v>
          </cell>
          <cell r="AJ13">
            <v>0.96472748146967913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3"/>
    </sheetNames>
    <sheetDataSet>
      <sheetData sheetId="0">
        <row r="8">
          <cell r="K8">
            <v>1000000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Sheet"/>
      <sheetName val="MI Dates"/>
      <sheetName val="Tranche A"/>
      <sheetName val="Tranche B"/>
      <sheetName val="Tranche C"/>
      <sheetName val="Tranche D"/>
      <sheetName val="Tranche E"/>
      <sheetName val="Tranche F"/>
      <sheetName val="Tranche G"/>
      <sheetName val="Tranche H"/>
      <sheetName val="Invoice Totals"/>
      <sheetName val="Inv. Totals 2"/>
      <sheetName val="Macro Sheet"/>
      <sheetName val="Summary_Sheet"/>
      <sheetName val="MI_Dates"/>
      <sheetName val="Tranche_A"/>
      <sheetName val="Tranche_B"/>
      <sheetName val="Tranche_C"/>
      <sheetName val="Tranche_D"/>
      <sheetName val="Tranche_E"/>
      <sheetName val="Tranche_F"/>
      <sheetName val="Tranche_G"/>
      <sheetName val="Tranche_H"/>
      <sheetName val="Invoice_Totals"/>
      <sheetName val="Inv__Totals_2"/>
      <sheetName val="Macro_Sheet"/>
    </sheetNames>
    <sheetDataSet>
      <sheetData sheetId="0" refreshError="1"/>
      <sheetData sheetId="1" refreshError="1">
        <row r="2">
          <cell r="B2">
            <v>2</v>
          </cell>
        </row>
        <row r="3">
          <cell r="B3">
            <v>30681</v>
          </cell>
        </row>
        <row r="4">
          <cell r="B4">
            <v>30863</v>
          </cell>
        </row>
        <row r="5">
          <cell r="B5">
            <v>31047</v>
          </cell>
        </row>
        <row r="6">
          <cell r="B6">
            <v>31228</v>
          </cell>
        </row>
        <row r="7">
          <cell r="B7">
            <v>31412</v>
          </cell>
        </row>
        <row r="8">
          <cell r="B8">
            <v>31593</v>
          </cell>
        </row>
        <row r="9">
          <cell r="B9">
            <v>31777</v>
          </cell>
        </row>
        <row r="10">
          <cell r="B10">
            <v>31958</v>
          </cell>
        </row>
        <row r="11">
          <cell r="B11">
            <v>32142</v>
          </cell>
        </row>
        <row r="12">
          <cell r="B12">
            <v>32324</v>
          </cell>
        </row>
        <row r="13">
          <cell r="B13">
            <v>32508</v>
          </cell>
        </row>
        <row r="14">
          <cell r="B14">
            <v>32689</v>
          </cell>
        </row>
        <row r="15">
          <cell r="B15">
            <v>32873</v>
          </cell>
        </row>
        <row r="16">
          <cell r="B16">
            <v>33054</v>
          </cell>
        </row>
        <row r="17">
          <cell r="B17">
            <v>33238</v>
          </cell>
        </row>
        <row r="18">
          <cell r="B18">
            <v>33419</v>
          </cell>
        </row>
        <row r="19">
          <cell r="B19">
            <v>33603</v>
          </cell>
        </row>
        <row r="20">
          <cell r="B20">
            <v>33785</v>
          </cell>
        </row>
        <row r="21">
          <cell r="B21">
            <v>33969</v>
          </cell>
        </row>
        <row r="22">
          <cell r="B22">
            <v>34150</v>
          </cell>
        </row>
        <row r="23">
          <cell r="B23">
            <v>34334</v>
          </cell>
        </row>
        <row r="24">
          <cell r="B24">
            <v>34515</v>
          </cell>
        </row>
        <row r="25">
          <cell r="B25">
            <v>34699</v>
          </cell>
        </row>
        <row r="26">
          <cell r="B26">
            <v>34880</v>
          </cell>
        </row>
        <row r="27">
          <cell r="B27">
            <v>35064</v>
          </cell>
        </row>
        <row r="28">
          <cell r="B28">
            <v>35246</v>
          </cell>
        </row>
        <row r="29">
          <cell r="B29">
            <v>35430</v>
          </cell>
        </row>
        <row r="30">
          <cell r="B30">
            <v>35611</v>
          </cell>
        </row>
        <row r="31">
          <cell r="B31">
            <v>35795</v>
          </cell>
        </row>
        <row r="32">
          <cell r="B32">
            <v>35976</v>
          </cell>
        </row>
        <row r="33">
          <cell r="B33">
            <v>36160</v>
          </cell>
        </row>
        <row r="34">
          <cell r="B34">
            <v>36341</v>
          </cell>
        </row>
        <row r="35">
          <cell r="B35">
            <v>36525</v>
          </cell>
        </row>
        <row r="36">
          <cell r="B36">
            <v>36707</v>
          </cell>
        </row>
        <row r="37">
          <cell r="B37">
            <v>36891</v>
          </cell>
        </row>
        <row r="38">
          <cell r="B38">
            <v>37072</v>
          </cell>
        </row>
        <row r="39">
          <cell r="B39">
            <v>37256</v>
          </cell>
        </row>
        <row r="40">
          <cell r="B40">
            <v>37437</v>
          </cell>
        </row>
        <row r="41">
          <cell r="B41">
            <v>37621</v>
          </cell>
        </row>
        <row r="42">
          <cell r="B42">
            <v>37802</v>
          </cell>
        </row>
        <row r="43">
          <cell r="B43">
            <v>37986</v>
          </cell>
        </row>
        <row r="44">
          <cell r="B44">
            <v>38168</v>
          </cell>
        </row>
        <row r="45">
          <cell r="B45">
            <v>38352</v>
          </cell>
        </row>
        <row r="46">
          <cell r="B46">
            <v>38533</v>
          </cell>
        </row>
        <row r="47">
          <cell r="B47">
            <v>38717</v>
          </cell>
        </row>
        <row r="48">
          <cell r="B48">
            <v>38898</v>
          </cell>
        </row>
        <row r="49">
          <cell r="B49">
            <v>39082</v>
          </cell>
        </row>
        <row r="50">
          <cell r="B50">
            <v>39263</v>
          </cell>
        </row>
        <row r="51">
          <cell r="B51">
            <v>39447</v>
          </cell>
        </row>
        <row r="52">
          <cell r="B52">
            <v>39629</v>
          </cell>
        </row>
        <row r="53">
          <cell r="B53">
            <v>39813</v>
          </cell>
        </row>
        <row r="54">
          <cell r="B54">
            <v>39994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>
        <row r="2">
          <cell r="B2">
            <v>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Rev-8.224% opec"/>
      <sheetName val="REV FORECAST-unconstrained"/>
      <sheetName val="REV FORECAST-OPEC QUOTA CONTS"/>
      <sheetName val="REV FORECAST AT 8.224% OPEC"/>
      <sheetName val="REV based on unconstrained prod"/>
      <sheetName val="REV OPEC QUOTA constrained "/>
      <sheetName val="REV AT 8.224% OPEC"/>
      <sheetName val="PROD CONTR"/>
      <sheetName val="IPP COST PROFILE"/>
      <sheetName val="EPNL HIGH GROWTH PROD"/>
      <sheetName val="NAOC EXPLORATION"/>
      <sheetName val="NAOC HIGH GROWTH PROD"/>
      <sheetName val="CONS PROD PROFILE"/>
      <sheetName val="MPN OPEX Summary"/>
      <sheetName val="Panoco Major Projects"/>
      <sheetName val="EPNL Major Projects"/>
      <sheetName val="Naoc Major Project"/>
      <sheetName val="Naoc Exp Summ"/>
      <sheetName val="JV CONSL COST (2)"/>
      <sheetName val="High - Oil Facilities"/>
      <sheetName val="MPN PROJ CONT SUMM"/>
      <sheetName val="MPN PROD BY CATEGORY-01"/>
      <sheetName val="MPN High - Oil Facilities (2)"/>
      <sheetName val="MPN Major Projects - Growth"/>
      <sheetName val="Consol seismic &amp; dril cost (2)"/>
      <sheetName val="Consol CAPEX - OIL"/>
      <sheetName val="Consol CAPEX - GAS"/>
      <sheetName val="JV CONSL COST"/>
      <sheetName val="SPDC PROJ SUMM CONT"/>
      <sheetName val="SPDC PROD BY PROJ"/>
      <sheetName val="SPDC-Cost-Proposed Case"/>
      <sheetName val="SPDC PRODUCION BY CATEGORY"/>
      <sheetName val="SPDC-Reward_Proposed Case"/>
      <sheetName val="SPDC- cost Summary-High"/>
      <sheetName val="SPDC- Wells -High Growth Case "/>
      <sheetName val="Panoco Unit Cost"/>
      <sheetName val="EPNL Unit Costs"/>
      <sheetName val="Naoc Unit Cost"/>
      <sheetName val="CVX Unit Cost"/>
      <sheetName val="MPN Seismic-Drilling Unit Cost "/>
      <sheetName val="SPDC Unit Cost"/>
      <sheetName val="Sum R &amp; WP"/>
      <sheetName val="Consol unit cost"/>
      <sheetName val="Consol seismic &amp; dril cost"/>
      <sheetName val="Consol. Gas Prod &amp; Util"/>
      <sheetName val="CONS PROD BUIL UP JV&amp;PSC"/>
      <sheetName val="JV MAJOR PROJECTS"/>
      <sheetName val="CONS PROD BUIL UP JV&amp;PSC (2)"/>
      <sheetName val="CONS PROD BUIL UP JV&amp;PSC adj"/>
      <sheetName val="JV_Summary Oil &amp; Cond Pro (2)"/>
      <sheetName val="MPN-Total Summary High Growth"/>
      <sheetName val="MPN-Assumptions - High Growth "/>
      <sheetName val="MPN PROD BY CATEGORY"/>
      <sheetName val="MPN-High - Prod Resv_Work Prog"/>
      <sheetName val="MPN-High - Oil Facilities"/>
      <sheetName val="MPN-High - Seismic"/>
      <sheetName val="MPN-High Growth Wells"/>
      <sheetName val="CVX-Table 1 - Exploration"/>
      <sheetName val="CVX PRODUC BY CATEGORY"/>
      <sheetName val="CVX PRODUC BY CATEGORY (2)"/>
      <sheetName val="CVX-Table 1 - Production"/>
      <sheetName val="Sheet4"/>
      <sheetName val="CVX-Table 3 - Budgets"/>
      <sheetName val="CVX-Table 3 - Major Projects"/>
      <sheetName val="CVX-Table 4 - Explo_Dev_Cost"/>
      <sheetName val="CVX-Assumptions"/>
      <sheetName val="CVX-Alternate Funding"/>
      <sheetName val="EPNL-JV&amp;AK Summary"/>
      <sheetName val="EPNL-JV Details"/>
      <sheetName val="EPNL-AK Summary"/>
      <sheetName val="NAOC- SUMMARY"/>
      <sheetName val="NAOC-Explo &amp; drilling"/>
      <sheetName val="NAOC- Facilities"/>
      <sheetName val="NAOC-Non Oil Infrastructure"/>
      <sheetName val="NAOC- Gas Projects "/>
      <sheetName val="NAOC-Opex Oil &amp; Gas"/>
      <sheetName val="NAOC-Community &amp; security"/>
      <sheetName val="NAOC- IPP CAPEX &amp; OPEX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297">
          <cell r="H297" t="str">
            <v>130.05A</v>
          </cell>
          <cell r="I297" t="str">
            <v>Erema West Reservoir Studies</v>
          </cell>
        </row>
        <row r="298">
          <cell r="H298" t="str">
            <v>130.05B</v>
          </cell>
          <cell r="I298" t="str">
            <v>Olo field Reservoir Studies</v>
          </cell>
        </row>
        <row r="299">
          <cell r="H299" t="str">
            <v>130.05C</v>
          </cell>
          <cell r="I299" t="str">
            <v>Obagi field Reservoir Studies</v>
          </cell>
        </row>
        <row r="300">
          <cell r="H300" t="str">
            <v>130.05D</v>
          </cell>
          <cell r="I300" t="str">
            <v>OML58 Engineering Studies</v>
          </cell>
        </row>
        <row r="303">
          <cell r="H303" t="str">
            <v>130.05E</v>
          </cell>
          <cell r="I303" t="str">
            <v>Ikike Reservoir Studies</v>
          </cell>
        </row>
        <row r="304">
          <cell r="H304" t="str">
            <v>130.05F</v>
          </cell>
          <cell r="I304" t="str">
            <v>OML99 Engineering Studies</v>
          </cell>
        </row>
        <row r="307">
          <cell r="H307" t="str">
            <v>130.05G</v>
          </cell>
          <cell r="I307" t="str">
            <v>Afia field Reservoir Studies</v>
          </cell>
        </row>
        <row r="308">
          <cell r="H308" t="str">
            <v>130.05H</v>
          </cell>
          <cell r="I308" t="str">
            <v>Ikong field Reservoir Studies</v>
          </cell>
        </row>
        <row r="309">
          <cell r="H309" t="str">
            <v>130.05I</v>
          </cell>
          <cell r="I309" t="str">
            <v>OML100 Satellites Reservoir Studies</v>
          </cell>
        </row>
        <row r="310">
          <cell r="H310" t="str">
            <v>130.05J</v>
          </cell>
          <cell r="I310" t="str">
            <v>Edikan Reservoir Studies</v>
          </cell>
        </row>
        <row r="311">
          <cell r="H311" t="str">
            <v>130.05K</v>
          </cell>
          <cell r="I311" t="str">
            <v>Usoro Reservoir Studies</v>
          </cell>
        </row>
        <row r="312">
          <cell r="H312" t="str">
            <v>130.05L</v>
          </cell>
          <cell r="I312" t="str">
            <v>Other Resevoir Studies</v>
          </cell>
        </row>
        <row r="313">
          <cell r="H313" t="str">
            <v>130.05M</v>
          </cell>
          <cell r="I313" t="str">
            <v>OML100 Engineering Studies</v>
          </cell>
        </row>
        <row r="317">
          <cell r="H317" t="str">
            <v>130.05N</v>
          </cell>
          <cell r="I317" t="str">
            <v>Ofon Field Reservoir Studies</v>
          </cell>
        </row>
        <row r="318">
          <cell r="H318" t="str">
            <v>130.05O</v>
          </cell>
          <cell r="I318" t="str">
            <v>Ofon Satellites Reservoir Studies</v>
          </cell>
        </row>
        <row r="319">
          <cell r="H319" t="str">
            <v>130.05P</v>
          </cell>
          <cell r="I319" t="str">
            <v>Greater Nkarika Reservoir Studies</v>
          </cell>
        </row>
        <row r="320">
          <cell r="H320" t="str">
            <v>130.05Q</v>
          </cell>
          <cell r="I320" t="str">
            <v>Akamba-Mfoniso Reservoir Studies</v>
          </cell>
        </row>
        <row r="321">
          <cell r="H321" t="str">
            <v>130.05R</v>
          </cell>
          <cell r="I321" t="str">
            <v>Asasa Reservoir Studies</v>
          </cell>
        </row>
        <row r="322">
          <cell r="H322" t="str">
            <v>130.05S</v>
          </cell>
          <cell r="I322" t="str">
            <v>OML102 Engineering Studies</v>
          </cell>
        </row>
        <row r="326">
          <cell r="H326" t="str">
            <v>130.05T</v>
          </cell>
          <cell r="I326" t="str">
            <v>Reservoir Software/Database</v>
          </cell>
        </row>
        <row r="327">
          <cell r="H327" t="str">
            <v>130.05U</v>
          </cell>
          <cell r="I327" t="str">
            <v>NNPC / DPR participation oil reservoir studies</v>
          </cell>
        </row>
        <row r="328">
          <cell r="H328" t="str">
            <v>130.05V</v>
          </cell>
          <cell r="I328" t="str">
            <v>NNPC / DPR participation DEVELOPMENT</v>
          </cell>
        </row>
        <row r="329">
          <cell r="H329" t="str">
            <v>130.05W</v>
          </cell>
          <cell r="I329" t="str">
            <v>General Engineering studies</v>
          </cell>
        </row>
        <row r="330">
          <cell r="H330" t="str">
            <v>130.05X</v>
          </cell>
          <cell r="I330" t="str">
            <v>Water Treatment / Disposal Strategy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&amp;C DVDER"/>
      <sheetName val="TOTAL SUMMARY"/>
      <sheetName val="PMT MONITOR"/>
      <sheetName val="NNPC REC"/>
      <sheetName val="MPN Reconciliation (2)"/>
      <sheetName val="DISB REC "/>
      <sheetName val="C&amp;C"/>
      <sheetName val="NGL"/>
      <sheetName val="SUMMARY"/>
      <sheetName val="C&amp;C CAPEX"/>
      <sheetName val="C&amp;C OPEX"/>
      <sheetName val="TOTAL BY SUBCOMMITTEES"/>
      <sheetName val="EXPLORATION"/>
      <sheetName val="PET ENG"/>
      <sheetName val="FACILITIES"/>
      <sheetName val="EPSD"/>
      <sheetName val="MMD"/>
      <sheetName val="GAS"/>
      <sheetName val="PAD"/>
      <sheetName val="SERVICES"/>
      <sheetName val="FAD"/>
      <sheetName val="JV WC NAIRA (MMD)"/>
      <sheetName val="JV WC DOL (MMD)"/>
      <sheetName val="JV WC NAIRA (FAD)"/>
      <sheetName val="JV WC DOL (FAD)"/>
      <sheetName val="NGL SUMMARY"/>
      <sheetName val="NGL CAPEX"/>
      <sheetName val="NGL OPEX"/>
      <sheetName val="NGL GAS"/>
      <sheetName val="NGL SERVICES"/>
      <sheetName val="NGL FAD"/>
      <sheetName val="NGL WC NAIRA (FAD)"/>
      <sheetName val="NGL WC DOL (FA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YEAR MOVABLES SUMMARY"/>
      <sheetName val="2003 JV CAPEX PRIORIZATION"/>
      <sheetName val="Regret List"/>
      <sheetName val="Total Summary"/>
      <sheetName val="C&amp;C Summary"/>
      <sheetName val="NGL Summary"/>
      <sheetName val="C&amp;C Details"/>
      <sheetName val="NGL Details"/>
      <sheetName val="NGL Movables"/>
      <sheetName val="C&amp;C Movables"/>
      <sheetName val="C&amp;C OPEX"/>
      <sheetName val="NGL OP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K4">
            <v>120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2)"/>
      <sheetName val="NNPC"/>
      <sheetName val="S-ATL"/>
      <sheetName val="TFE"/>
      <sheetName val="DATA-TABLE"/>
      <sheetName val="CASHFLOW RESULT"/>
      <sheetName val="OUTPUT"/>
      <sheetName val="Results"/>
      <sheetName val="PSC PROD &amp; COST"/>
    </sheetNames>
    <sheetDataSet>
      <sheetData sheetId="0"/>
      <sheetData sheetId="1"/>
      <sheetData sheetId="2"/>
      <sheetData sheetId="3"/>
      <sheetData sheetId="4">
        <row r="35">
          <cell r="F35">
            <v>2006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05 LTDWS BASE CASE"/>
      <sheetName val="Input Data"/>
      <sheetName val="July 2005 MT IAP MTDWS  "/>
      <sheetName val="Q3 MT-IAP_BP"/>
      <sheetName val="Example location Prep Sequence"/>
      <sheetName val="Example flowline hook up Seque "/>
      <sheetName val="Mapping Fields to AGG node"/>
      <sheetName val="MT-IAP MASTER"/>
      <sheetName val="Maintenace"/>
      <sheetName val="Maintenace_wor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B3" t="str">
            <v>ADIBAWA</v>
          </cell>
        </row>
        <row r="4">
          <cell r="B4" t="str">
            <v>ADIBAWA NORTHEAST</v>
          </cell>
        </row>
        <row r="5">
          <cell r="B5" t="str">
            <v>AFAM</v>
          </cell>
        </row>
        <row r="6">
          <cell r="B6" t="str">
            <v>AFIESERE</v>
          </cell>
        </row>
        <row r="7">
          <cell r="B7" t="str">
            <v>AFREMO</v>
          </cell>
        </row>
        <row r="8">
          <cell r="B8" t="str">
            <v xml:space="preserve">AGBADA </v>
          </cell>
        </row>
        <row r="9">
          <cell r="B9" t="str">
            <v>AGBADA NORTH</v>
          </cell>
        </row>
        <row r="10">
          <cell r="B10" t="str">
            <v>AGBAYA</v>
          </cell>
        </row>
        <row r="11">
          <cell r="B11" t="str">
            <v>AHIA</v>
          </cell>
        </row>
        <row r="12">
          <cell r="B12" t="str">
            <v>AJATITON</v>
          </cell>
        </row>
        <row r="13">
          <cell r="B13" t="str">
            <v>AJOKPORI</v>
          </cell>
        </row>
        <row r="14">
          <cell r="B14" t="str">
            <v>AJUJU</v>
          </cell>
        </row>
        <row r="15">
          <cell r="B15" t="str">
            <v>AKASO</v>
          </cell>
        </row>
        <row r="16">
          <cell r="B16" t="str">
            <v>AKONO</v>
          </cell>
        </row>
        <row r="17">
          <cell r="B17" t="str">
            <v>ALAKIRI</v>
          </cell>
        </row>
        <row r="18">
          <cell r="B18" t="str">
            <v>ALAKIRI EAST</v>
          </cell>
        </row>
        <row r="19">
          <cell r="B19" t="str">
            <v>AMESHI</v>
          </cell>
        </row>
        <row r="20">
          <cell r="B20" t="str">
            <v>AMUKPE</v>
          </cell>
        </row>
        <row r="21">
          <cell r="B21" t="str">
            <v>ANGALALEI</v>
          </cell>
        </row>
        <row r="22">
          <cell r="B22" t="str">
            <v>ANIEZE</v>
          </cell>
        </row>
        <row r="23">
          <cell r="B23" t="str">
            <v>APARA</v>
          </cell>
        </row>
        <row r="24">
          <cell r="B24" t="str">
            <v>ASARAMATORU</v>
          </cell>
        </row>
        <row r="25">
          <cell r="B25" t="str">
            <v>ASARITORU</v>
          </cell>
        </row>
        <row r="26">
          <cell r="B26" t="str">
            <v>ASSA</v>
          </cell>
        </row>
        <row r="27">
          <cell r="B27" t="str">
            <v>ASSA NORTH</v>
          </cell>
        </row>
        <row r="28">
          <cell r="B28" t="str">
            <v>ATALA</v>
          </cell>
        </row>
        <row r="29">
          <cell r="B29" t="str">
            <v>AWOBA</v>
          </cell>
        </row>
        <row r="30">
          <cell r="B30" t="str">
            <v>AWOBA NORTH</v>
          </cell>
        </row>
        <row r="31">
          <cell r="B31" t="str">
            <v>AWOBA NORTHWEST</v>
          </cell>
        </row>
        <row r="32">
          <cell r="B32" t="str">
            <v>BANIELE</v>
          </cell>
        </row>
        <row r="33">
          <cell r="B33" t="str">
            <v>BATAN</v>
          </cell>
        </row>
        <row r="34">
          <cell r="B34" t="str">
            <v xml:space="preserve">BELEMA </v>
          </cell>
        </row>
        <row r="35">
          <cell r="B35" t="str">
            <v>BENISEDE</v>
          </cell>
        </row>
        <row r="36">
          <cell r="B36" t="str">
            <v>BISENI (SAMABRI)</v>
          </cell>
        </row>
        <row r="37">
          <cell r="B37" t="str">
            <v>BODO WEST</v>
          </cell>
        </row>
        <row r="38">
          <cell r="B38" t="str">
            <v>BOMADI</v>
          </cell>
        </row>
        <row r="39">
          <cell r="B39" t="str">
            <v>BOMU</v>
          </cell>
        </row>
        <row r="40">
          <cell r="B40" t="str">
            <v>BONNY</v>
          </cell>
        </row>
        <row r="41">
          <cell r="B41" t="str">
            <v>BUGUMA CREEK</v>
          </cell>
        </row>
        <row r="42">
          <cell r="B42" t="str">
            <v>CAWTHORNE CHANNEL</v>
          </cell>
        </row>
        <row r="43">
          <cell r="B43" t="str">
            <v>DIEBU CREEK</v>
          </cell>
        </row>
        <row r="44">
          <cell r="B44" t="str">
            <v>EA</v>
          </cell>
        </row>
        <row r="45">
          <cell r="B45" t="str">
            <v>EGBEMA</v>
          </cell>
        </row>
        <row r="46">
          <cell r="B46" t="str">
            <v>EGBEMA WEST</v>
          </cell>
        </row>
        <row r="47">
          <cell r="B47" t="str">
            <v>EGBOLOM</v>
          </cell>
        </row>
        <row r="48">
          <cell r="B48" t="str">
            <v>EGWA</v>
          </cell>
        </row>
        <row r="49">
          <cell r="B49" t="str">
            <v>EJA</v>
          </cell>
        </row>
        <row r="50">
          <cell r="B50" t="str">
            <v>EKULAMA</v>
          </cell>
        </row>
        <row r="51">
          <cell r="B51" t="str">
            <v>ELELENWA</v>
          </cell>
        </row>
        <row r="52">
          <cell r="B52" t="str">
            <v>ELEPA</v>
          </cell>
        </row>
        <row r="53">
          <cell r="B53" t="str">
            <v>EMOHUA</v>
          </cell>
        </row>
        <row r="54">
          <cell r="B54" t="str">
            <v>ENWHE</v>
          </cell>
        </row>
        <row r="55">
          <cell r="B55" t="str">
            <v>ERIEMU</v>
          </cell>
        </row>
        <row r="56">
          <cell r="B56" t="str">
            <v>ESCRAVOS BEACH</v>
          </cell>
        </row>
        <row r="57">
          <cell r="B57" t="str">
            <v>ETE</v>
          </cell>
        </row>
        <row r="58">
          <cell r="B58" t="str">
            <v>ETELEBOU</v>
          </cell>
        </row>
        <row r="59">
          <cell r="B59" t="str">
            <v>EVWRENI</v>
          </cell>
        </row>
        <row r="60">
          <cell r="B60" t="str">
            <v>FORCADOS SOUTHWEST</v>
          </cell>
        </row>
        <row r="61">
          <cell r="B61" t="str">
            <v>FORCADOS-YOKRI</v>
          </cell>
        </row>
        <row r="62">
          <cell r="B62" t="str">
            <v>GBARAN</v>
          </cell>
        </row>
        <row r="63">
          <cell r="B63" t="str">
            <v>GBETIOKUN</v>
          </cell>
        </row>
        <row r="64">
          <cell r="B64" t="str">
            <v>H A</v>
          </cell>
        </row>
        <row r="65">
          <cell r="B65" t="str">
            <v>H D</v>
          </cell>
        </row>
        <row r="66">
          <cell r="B66" t="str">
            <v>IBIGWE</v>
          </cell>
        </row>
        <row r="67">
          <cell r="B67" t="str">
            <v>IGBOMOTORU</v>
          </cell>
        </row>
        <row r="68">
          <cell r="B68" t="str">
            <v>IGBOMOTORU NORTH</v>
          </cell>
        </row>
        <row r="69">
          <cell r="B69" t="str">
            <v xml:space="preserve">IMO RIVER </v>
          </cell>
        </row>
        <row r="70">
          <cell r="B70" t="str">
            <v>ISENI</v>
          </cell>
        </row>
        <row r="71">
          <cell r="B71" t="str">
            <v>ISIMIRI</v>
          </cell>
        </row>
        <row r="72">
          <cell r="B72" t="str">
            <v>ISOKO</v>
          </cell>
        </row>
        <row r="73">
          <cell r="B73" t="str">
            <v>ISU</v>
          </cell>
        </row>
        <row r="74">
          <cell r="B74" t="str">
            <v>JONES CREEK</v>
          </cell>
        </row>
        <row r="75">
          <cell r="B75" t="str">
            <v>K D</v>
          </cell>
        </row>
        <row r="76">
          <cell r="B76" t="str">
            <v>K L</v>
          </cell>
        </row>
        <row r="77">
          <cell r="B77" t="str">
            <v>KALAEKULE</v>
          </cell>
        </row>
        <row r="78">
          <cell r="B78" t="str">
            <v>KANBO</v>
          </cell>
        </row>
        <row r="79">
          <cell r="B79" t="str">
            <v>KI</v>
          </cell>
        </row>
        <row r="80">
          <cell r="B80" t="str">
            <v>KOKORI</v>
          </cell>
        </row>
        <row r="81">
          <cell r="B81" t="str">
            <v>KOLO CREEK</v>
          </cell>
        </row>
        <row r="82">
          <cell r="B82" t="str">
            <v>KOROAMA</v>
          </cell>
        </row>
        <row r="83">
          <cell r="B83" t="str">
            <v>KOROKORO</v>
          </cell>
        </row>
        <row r="84">
          <cell r="B84" t="str">
            <v>KORONAMA</v>
          </cell>
        </row>
        <row r="85">
          <cell r="B85" t="str">
            <v>KRAKAMA</v>
          </cell>
        </row>
        <row r="86">
          <cell r="B86" t="str">
            <v>KUGBE</v>
          </cell>
        </row>
        <row r="87">
          <cell r="B87" t="str">
            <v>MINI NTA</v>
          </cell>
        </row>
        <row r="88">
          <cell r="B88" t="str">
            <v>MOSOGAR</v>
          </cell>
        </row>
        <row r="89">
          <cell r="B89" t="str">
            <v xml:space="preserve">NEMBE CREEK </v>
          </cell>
        </row>
        <row r="90">
          <cell r="B90" t="str">
            <v>NEMBE CREEK EAST</v>
          </cell>
        </row>
        <row r="91">
          <cell r="B91" t="str">
            <v>NGBOKO</v>
          </cell>
        </row>
        <row r="92">
          <cell r="B92" t="str">
            <v>NKALI</v>
          </cell>
        </row>
        <row r="93">
          <cell r="B93" t="str">
            <v>NUN RIVER</v>
          </cell>
        </row>
        <row r="94">
          <cell r="B94" t="str">
            <v>OBEAKPU</v>
          </cell>
        </row>
        <row r="95">
          <cell r="B95" t="str">
            <v>OBELE</v>
          </cell>
        </row>
        <row r="96">
          <cell r="B96" t="str">
            <v>OBEN</v>
          </cell>
        </row>
        <row r="97">
          <cell r="B97" t="str">
            <v>OBIGBO</v>
          </cell>
        </row>
        <row r="98">
          <cell r="B98" t="str">
            <v>OBIGBO NORTH</v>
          </cell>
        </row>
        <row r="99">
          <cell r="B99" t="str">
            <v>OBUZO</v>
          </cell>
        </row>
        <row r="100">
          <cell r="B100" t="str">
            <v>ODEAMA CREEK</v>
          </cell>
        </row>
        <row r="101">
          <cell r="B101" t="str">
            <v>ODIDI</v>
          </cell>
        </row>
        <row r="102">
          <cell r="B102" t="str">
            <v>ODON</v>
          </cell>
        </row>
        <row r="103">
          <cell r="B103" t="str">
            <v>OFEMINI</v>
          </cell>
        </row>
        <row r="104">
          <cell r="B104" t="str">
            <v>OFOROLA</v>
          </cell>
        </row>
        <row r="105">
          <cell r="B105" t="str">
            <v>OGARA</v>
          </cell>
        </row>
        <row r="106">
          <cell r="B106" t="str">
            <v>OGARA NORTH</v>
          </cell>
        </row>
        <row r="107">
          <cell r="B107" t="str">
            <v>OGBOTOBO</v>
          </cell>
        </row>
        <row r="108">
          <cell r="B108" t="str">
            <v>OGINI</v>
          </cell>
        </row>
        <row r="109">
          <cell r="B109" t="str">
            <v>OGUTA</v>
          </cell>
        </row>
        <row r="110">
          <cell r="B110" t="str">
            <v>OHURU</v>
          </cell>
        </row>
        <row r="111">
          <cell r="B111" t="str">
            <v>OKIORI</v>
          </cell>
        </row>
        <row r="112">
          <cell r="B112" t="str">
            <v>OKOPORO</v>
          </cell>
        </row>
        <row r="113">
          <cell r="B113" t="str">
            <v>OKOROBA</v>
          </cell>
        </row>
        <row r="114">
          <cell r="B114" t="str">
            <v>OKPOKUNOU</v>
          </cell>
        </row>
        <row r="115">
          <cell r="B115" t="str">
            <v>OKPORHURU</v>
          </cell>
        </row>
        <row r="116">
          <cell r="B116" t="str">
            <v xml:space="preserve">OLOIBIRI </v>
          </cell>
        </row>
        <row r="117">
          <cell r="B117" t="str">
            <v>OLOMORO</v>
          </cell>
        </row>
        <row r="118">
          <cell r="B118" t="str">
            <v>OLOMORO-OLEH</v>
          </cell>
        </row>
        <row r="119">
          <cell r="B119" t="str">
            <v>OLUA</v>
          </cell>
        </row>
        <row r="120">
          <cell r="B120" t="str">
            <v>OPOBO NORTH</v>
          </cell>
        </row>
        <row r="121">
          <cell r="B121" t="str">
            <v>OPOBO SOUTH</v>
          </cell>
        </row>
        <row r="122">
          <cell r="B122" t="str">
            <v>OPOMOYO</v>
          </cell>
        </row>
        <row r="123">
          <cell r="B123" t="str">
            <v>OPUAMA</v>
          </cell>
        </row>
        <row r="124">
          <cell r="B124" t="str">
            <v>OPUGBENE</v>
          </cell>
        </row>
        <row r="125">
          <cell r="B125" t="str">
            <v>OPUKUSHI</v>
          </cell>
        </row>
        <row r="126">
          <cell r="B126" t="str">
            <v>OPUKUSHI NORTH</v>
          </cell>
        </row>
        <row r="127">
          <cell r="B127" t="str">
            <v>OROGHO</v>
          </cell>
        </row>
        <row r="128">
          <cell r="B128" t="str">
            <v>ORONI</v>
          </cell>
        </row>
        <row r="129">
          <cell r="B129" t="str">
            <v>ORUBIRI</v>
          </cell>
        </row>
        <row r="130">
          <cell r="B130" t="str">
            <v>OSIOKA</v>
          </cell>
        </row>
        <row r="131">
          <cell r="B131" t="str">
            <v>OTAKIKPO</v>
          </cell>
        </row>
        <row r="132">
          <cell r="B132" t="str">
            <v>OTAMINI</v>
          </cell>
        </row>
        <row r="133">
          <cell r="B133" t="str">
            <v>OTUMARA</v>
          </cell>
        </row>
        <row r="134">
          <cell r="B134" t="str">
            <v>OVHOR</v>
          </cell>
        </row>
        <row r="135">
          <cell r="B135" t="str">
            <v>OWEH</v>
          </cell>
        </row>
        <row r="136">
          <cell r="B136" t="str">
            <v>OZORO</v>
          </cell>
        </row>
        <row r="137">
          <cell r="B137" t="str">
            <v>RAPELE</v>
          </cell>
        </row>
        <row r="138">
          <cell r="B138" t="str">
            <v>RUMUEKPE</v>
          </cell>
        </row>
        <row r="139">
          <cell r="B139" t="str">
            <v>SAGHARA</v>
          </cell>
        </row>
        <row r="140">
          <cell r="B140" t="str">
            <v xml:space="preserve">SANTA BARBARA </v>
          </cell>
        </row>
        <row r="141">
          <cell r="B141" t="str">
            <v>SANTA BARBARA SOUTH</v>
          </cell>
        </row>
        <row r="142">
          <cell r="B142" t="str">
            <v>SAPELE</v>
          </cell>
        </row>
        <row r="143">
          <cell r="B143" t="str">
            <v>SEIBOU</v>
          </cell>
        </row>
        <row r="144">
          <cell r="B144" t="str">
            <v>SOKU</v>
          </cell>
        </row>
        <row r="145">
          <cell r="B145" t="str">
            <v>SOKU NORTH</v>
          </cell>
        </row>
        <row r="146">
          <cell r="B146" t="str">
            <v>TUNU</v>
          </cell>
        </row>
        <row r="147">
          <cell r="B147" t="str">
            <v>UBALEME</v>
          </cell>
        </row>
        <row r="148">
          <cell r="B148" t="str">
            <v>UBEFAN</v>
          </cell>
        </row>
        <row r="149">
          <cell r="B149" t="str">
            <v>UBIE</v>
          </cell>
        </row>
        <row r="150">
          <cell r="B150" t="str">
            <v>UBIMA</v>
          </cell>
        </row>
        <row r="151">
          <cell r="B151" t="str">
            <v>UGADA</v>
          </cell>
        </row>
        <row r="152">
          <cell r="B152" t="str">
            <v>UGHELLI EAST</v>
          </cell>
        </row>
        <row r="153">
          <cell r="B153" t="str">
            <v>UGHELLI WEST</v>
          </cell>
        </row>
        <row r="154">
          <cell r="B154" t="str">
            <v>UMUECHEM</v>
          </cell>
        </row>
        <row r="155">
          <cell r="B155" t="str">
            <v>UMUTU</v>
          </cell>
        </row>
        <row r="156">
          <cell r="B156" t="str">
            <v>URHURE</v>
          </cell>
        </row>
        <row r="157">
          <cell r="B157" t="str">
            <v>UTAPATE</v>
          </cell>
        </row>
        <row r="158">
          <cell r="B158" t="str">
            <v>UTAPATE SOUTH</v>
          </cell>
        </row>
        <row r="159">
          <cell r="B159" t="str">
            <v>UTAPATE WEST</v>
          </cell>
        </row>
        <row r="160">
          <cell r="B160" t="str">
            <v>UTOROGU</v>
          </cell>
        </row>
        <row r="161">
          <cell r="B161" t="str">
            <v>UZERE EAST</v>
          </cell>
        </row>
        <row r="162">
          <cell r="B162" t="str">
            <v>UZERE WEST</v>
          </cell>
        </row>
        <row r="163">
          <cell r="B163" t="str">
            <v>UZU</v>
          </cell>
        </row>
        <row r="164">
          <cell r="B164" t="str">
            <v>WARRI RIVER</v>
          </cell>
        </row>
        <row r="165">
          <cell r="B165" t="str">
            <v>YORLA</v>
          </cell>
        </row>
        <row r="166">
          <cell r="B166" t="str">
            <v>ZARAMA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fmt"/>
      <sheetName val="Recon"/>
    </sheetNames>
    <sheetDataSet>
      <sheetData sheetId="0"/>
      <sheetData sheetId="1" refreshError="1">
        <row r="9">
          <cell r="B9">
            <v>133.02000000000001</v>
          </cell>
          <cell r="C9" t="str">
            <v>Flowlines- Marine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 t="str">
            <v>GAS</v>
          </cell>
        </row>
        <row r="10">
          <cell r="B10">
            <v>134.03</v>
          </cell>
          <cell r="C10" t="str">
            <v>Post Impact Studies</v>
          </cell>
          <cell r="D10">
            <v>20000</v>
          </cell>
          <cell r="E10">
            <v>0</v>
          </cell>
          <cell r="F10">
            <v>1667</v>
          </cell>
          <cell r="G10">
            <v>0</v>
          </cell>
          <cell r="H10" t="str">
            <v>EPSD</v>
          </cell>
        </row>
        <row r="11">
          <cell r="B11">
            <v>134.05000000000001</v>
          </cell>
          <cell r="C11" t="str">
            <v>Waste Management Implementation</v>
          </cell>
          <cell r="D11">
            <v>30000</v>
          </cell>
          <cell r="E11">
            <v>100</v>
          </cell>
          <cell r="F11">
            <v>3723.7689999999998</v>
          </cell>
          <cell r="G11">
            <v>304.60332</v>
          </cell>
          <cell r="H11" t="str">
            <v>EPSD</v>
          </cell>
        </row>
        <row r="12">
          <cell r="B12">
            <v>134.06</v>
          </cell>
          <cell r="C12" t="str">
            <v>Effluent Treatment Equipment/Facilities</v>
          </cell>
          <cell r="D12">
            <v>28389.662027832986</v>
          </cell>
          <cell r="E12">
            <v>91.252485089463207</v>
          </cell>
          <cell r="F12">
            <v>2366</v>
          </cell>
          <cell r="G12">
            <v>8</v>
          </cell>
          <cell r="H12" t="str">
            <v>EPSD</v>
          </cell>
        </row>
        <row r="13">
          <cell r="B13">
            <v>134.07</v>
          </cell>
          <cell r="C13" t="str">
            <v>Wind Current/Tidal/Seabed Evaluation</v>
          </cell>
          <cell r="D13">
            <v>1360</v>
          </cell>
          <cell r="E13">
            <v>10</v>
          </cell>
          <cell r="F13">
            <v>113</v>
          </cell>
          <cell r="G13">
            <v>1</v>
          </cell>
          <cell r="H13" t="str">
            <v>EPSD</v>
          </cell>
        </row>
        <row r="14">
          <cell r="B14">
            <v>134.08000000000001</v>
          </cell>
          <cell r="C14" t="str">
            <v>Value Added Tax - Environmental Protection</v>
          </cell>
          <cell r="D14">
            <v>2932</v>
          </cell>
          <cell r="E14">
            <v>32</v>
          </cell>
          <cell r="F14">
            <v>250</v>
          </cell>
          <cell r="G14">
            <v>4</v>
          </cell>
          <cell r="H14" t="str">
            <v>EPSD</v>
          </cell>
        </row>
        <row r="15">
          <cell r="B15">
            <v>135.03</v>
          </cell>
          <cell r="C15" t="str">
            <v>Value Added Tax - Safety Movables</v>
          </cell>
          <cell r="D15">
            <v>993.68340526589111</v>
          </cell>
          <cell r="E15">
            <v>3.8261159700499041</v>
          </cell>
          <cell r="F15">
            <v>95</v>
          </cell>
          <cell r="G15">
            <v>0</v>
          </cell>
          <cell r="H15" t="str">
            <v>EPSD</v>
          </cell>
        </row>
        <row r="16">
          <cell r="B16">
            <v>135.04</v>
          </cell>
          <cell r="C16" t="str">
            <v>Custom Duties - Safety Movables</v>
          </cell>
          <cell r="D16">
            <v>208</v>
          </cell>
          <cell r="E16">
            <v>0</v>
          </cell>
          <cell r="F16">
            <v>31.2</v>
          </cell>
          <cell r="G16">
            <v>0</v>
          </cell>
          <cell r="H16" t="str">
            <v>EPSD</v>
          </cell>
        </row>
        <row r="17">
          <cell r="B17">
            <v>140.21</v>
          </cell>
          <cell r="C17" t="str">
            <v>Security Equipment</v>
          </cell>
          <cell r="D17">
            <v>47689</v>
          </cell>
          <cell r="E17">
            <v>200</v>
          </cell>
          <cell r="F17">
            <v>3974</v>
          </cell>
          <cell r="G17">
            <v>17</v>
          </cell>
          <cell r="H17" t="str">
            <v>MMD</v>
          </cell>
        </row>
        <row r="18">
          <cell r="B18">
            <v>140.22</v>
          </cell>
          <cell r="C18" t="str">
            <v>Human Capital Development Project</v>
          </cell>
          <cell r="D18">
            <v>4843</v>
          </cell>
          <cell r="E18">
            <v>1709</v>
          </cell>
          <cell r="F18">
            <v>85065.957069999989</v>
          </cell>
          <cell r="G18">
            <v>297</v>
          </cell>
          <cell r="H18" t="str">
            <v>MMD</v>
          </cell>
        </row>
        <row r="19">
          <cell r="B19">
            <v>140.22999999999999</v>
          </cell>
          <cell r="C19" t="str">
            <v>Value Added Tax - Movables</v>
          </cell>
          <cell r="D19">
            <v>30898</v>
          </cell>
          <cell r="E19">
            <v>410</v>
          </cell>
          <cell r="F19">
            <v>2674</v>
          </cell>
          <cell r="G19">
            <v>38</v>
          </cell>
          <cell r="H19" t="str">
            <v>MMD</v>
          </cell>
        </row>
        <row r="20">
          <cell r="B20">
            <v>140.24</v>
          </cell>
          <cell r="C20" t="str">
            <v>Custom Duties - Movables</v>
          </cell>
          <cell r="D20">
            <v>28373</v>
          </cell>
          <cell r="F20">
            <v>4255.95</v>
          </cell>
          <cell r="G20">
            <v>0</v>
          </cell>
          <cell r="H20" t="str">
            <v>MMD</v>
          </cell>
        </row>
        <row r="21">
          <cell r="B21">
            <v>4011.01</v>
          </cell>
          <cell r="C21" t="str">
            <v xml:space="preserve"> CNA Project</v>
          </cell>
          <cell r="D21">
            <v>49000</v>
          </cell>
          <cell r="E21">
            <v>205</v>
          </cell>
          <cell r="F21">
            <v>5824.1173200000003</v>
          </cell>
          <cell r="G21">
            <v>200.55579</v>
          </cell>
          <cell r="H21" t="str">
            <v>EPSD</v>
          </cell>
        </row>
        <row r="22">
          <cell r="B22">
            <v>4011.02</v>
          </cell>
          <cell r="C22" t="str">
            <v>Value Added Tax - Environmental Expenses</v>
          </cell>
          <cell r="D22">
            <v>1643</v>
          </cell>
          <cell r="E22">
            <v>10</v>
          </cell>
          <cell r="F22">
            <v>164</v>
          </cell>
          <cell r="G22">
            <v>2</v>
          </cell>
          <cell r="H22" t="str">
            <v>EPSD</v>
          </cell>
        </row>
        <row r="23">
          <cell r="B23">
            <v>4012.01</v>
          </cell>
          <cell r="C23" t="str">
            <v xml:space="preserve"> Safety/Environmental Overheads</v>
          </cell>
          <cell r="D23">
            <v>233120</v>
          </cell>
          <cell r="E23">
            <v>625</v>
          </cell>
          <cell r="F23">
            <v>311721</v>
          </cell>
          <cell r="G23">
            <v>1024</v>
          </cell>
          <cell r="H23" t="str">
            <v>EPSD</v>
          </cell>
        </row>
        <row r="24">
          <cell r="B24">
            <v>4012.02</v>
          </cell>
          <cell r="C24" t="str">
            <v>Value Added Tax - Safety Overheads</v>
          </cell>
          <cell r="D24">
            <v>699</v>
          </cell>
          <cell r="E24">
            <v>1.875</v>
          </cell>
          <cell r="F24">
            <v>68</v>
          </cell>
          <cell r="G24">
            <v>0</v>
          </cell>
          <cell r="H24" t="str">
            <v>EPSD</v>
          </cell>
        </row>
        <row r="25">
          <cell r="B25">
            <v>4020.1</v>
          </cell>
          <cell r="C25" t="str">
            <v>Head Office Overhead Charges</v>
          </cell>
          <cell r="D25">
            <v>259320.98122411489</v>
          </cell>
          <cell r="E25">
            <v>8751.7611643265027</v>
          </cell>
          <cell r="F25">
            <v>38372.103750000002</v>
          </cell>
          <cell r="G25">
            <v>3379.4</v>
          </cell>
          <cell r="H25" t="str">
            <v>FAD</v>
          </cell>
        </row>
        <row r="26">
          <cell r="B26">
            <v>4022.01</v>
          </cell>
          <cell r="C26" t="str">
            <v>Training</v>
          </cell>
          <cell r="D26">
            <v>302700</v>
          </cell>
          <cell r="E26">
            <v>7385</v>
          </cell>
          <cell r="F26">
            <v>215383.78495999999</v>
          </cell>
          <cell r="G26">
            <v>3163</v>
          </cell>
          <cell r="H26" t="str">
            <v>FAD</v>
          </cell>
        </row>
        <row r="27">
          <cell r="B27">
            <v>4022.03</v>
          </cell>
          <cell r="C27" t="str">
            <v>Personnel Transport</v>
          </cell>
          <cell r="D27">
            <v>666706</v>
          </cell>
          <cell r="E27">
            <v>150</v>
          </cell>
          <cell r="F27">
            <v>1021341.8167000001</v>
          </cell>
          <cell r="G27">
            <v>2381.7539200000001</v>
          </cell>
          <cell r="H27" t="str">
            <v>MMD</v>
          </cell>
        </row>
        <row r="28">
          <cell r="B28">
            <v>4022.04</v>
          </cell>
          <cell r="C28" t="str">
            <v>Travelling &amp; Immigration</v>
          </cell>
          <cell r="D28">
            <v>100000</v>
          </cell>
          <cell r="E28">
            <v>4000</v>
          </cell>
          <cell r="F28">
            <v>8333</v>
          </cell>
          <cell r="G28">
            <v>333</v>
          </cell>
          <cell r="H28" t="str">
            <v>FAD</v>
          </cell>
        </row>
        <row r="29">
          <cell r="B29">
            <v>4022.05</v>
          </cell>
          <cell r="C29" t="str">
            <v>Hotels/Guest House &amp; Messing</v>
          </cell>
          <cell r="D29">
            <v>187751</v>
          </cell>
          <cell r="E29">
            <v>4119</v>
          </cell>
          <cell r="F29">
            <v>531455.12419999996</v>
          </cell>
          <cell r="G29">
            <v>1245.55357</v>
          </cell>
          <cell r="H29" t="str">
            <v>MMD</v>
          </cell>
        </row>
        <row r="30">
          <cell r="B30">
            <v>4022.06</v>
          </cell>
          <cell r="C30" t="str">
            <v>Housing, Camps &amp; Commissionaries</v>
          </cell>
          <cell r="D30">
            <v>102235</v>
          </cell>
          <cell r="F30">
            <v>19029</v>
          </cell>
          <cell r="G30">
            <v>9</v>
          </cell>
          <cell r="H30" t="str">
            <v>FAC</v>
          </cell>
        </row>
        <row r="33">
          <cell r="B33">
            <v>4022.07</v>
          </cell>
          <cell r="C33" t="str">
            <v>Medical Costs</v>
          </cell>
          <cell r="D33">
            <v>366926</v>
          </cell>
          <cell r="E33">
            <v>2575</v>
          </cell>
          <cell r="F33">
            <v>226108.04574</v>
          </cell>
          <cell r="G33">
            <v>657.79524000000004</v>
          </cell>
          <cell r="H33" t="str">
            <v>FAD</v>
          </cell>
        </row>
        <row r="34">
          <cell r="B34">
            <v>4022.08</v>
          </cell>
          <cell r="C34" t="str">
            <v>Schooling</v>
          </cell>
          <cell r="D34">
            <v>6729</v>
          </cell>
          <cell r="E34">
            <v>14</v>
          </cell>
          <cell r="F34">
            <v>561</v>
          </cell>
          <cell r="G34">
            <v>1</v>
          </cell>
          <cell r="H34" t="str">
            <v>FAD</v>
          </cell>
        </row>
        <row r="35">
          <cell r="B35">
            <v>4022.09</v>
          </cell>
          <cell r="C35" t="str">
            <v>Engagement, Transfer, Dismissal, Grp Liaison</v>
          </cell>
          <cell r="D35">
            <v>50000</v>
          </cell>
          <cell r="E35">
            <v>100</v>
          </cell>
          <cell r="F35">
            <v>169678.06688999999</v>
          </cell>
          <cell r="G35">
            <v>3268.8546800000004</v>
          </cell>
          <cell r="H35" t="str">
            <v>FAD</v>
          </cell>
        </row>
        <row r="36">
          <cell r="B36">
            <v>4022.15</v>
          </cell>
          <cell r="C36" t="str">
            <v>Value Added Tax - Personnel Amenities</v>
          </cell>
          <cell r="D36">
            <v>93260</v>
          </cell>
          <cell r="E36">
            <v>881</v>
          </cell>
          <cell r="F36">
            <v>7772</v>
          </cell>
          <cell r="G36">
            <v>73</v>
          </cell>
          <cell r="H36" t="str">
            <v>FAD</v>
          </cell>
        </row>
        <row r="37">
          <cell r="B37">
            <v>4023.01</v>
          </cell>
          <cell r="C37" t="str">
            <v>Material Handling/Storage Expenses</v>
          </cell>
          <cell r="D37">
            <v>703182</v>
          </cell>
          <cell r="E37">
            <v>3234</v>
          </cell>
          <cell r="F37">
            <v>216541.59959999993</v>
          </cell>
          <cell r="G37">
            <v>2017.9530300000004</v>
          </cell>
          <cell r="H37" t="str">
            <v>MMD</v>
          </cell>
        </row>
        <row r="38">
          <cell r="B38">
            <v>4024.01</v>
          </cell>
          <cell r="C38" t="str">
            <v>General Supervision</v>
          </cell>
          <cell r="D38">
            <v>403694</v>
          </cell>
          <cell r="E38">
            <v>813</v>
          </cell>
          <cell r="F38">
            <v>590471.60623000003</v>
          </cell>
          <cell r="G38">
            <v>711.68719999999996</v>
          </cell>
          <cell r="H38" t="str">
            <v>FAD</v>
          </cell>
        </row>
        <row r="39">
          <cell r="B39">
            <v>4024.03</v>
          </cell>
          <cell r="C39" t="str">
            <v>Office &amp; General Supplies</v>
          </cell>
          <cell r="D39">
            <v>38378</v>
          </cell>
          <cell r="E39">
            <v>622</v>
          </cell>
          <cell r="F39">
            <v>3198</v>
          </cell>
          <cell r="G39">
            <v>52</v>
          </cell>
          <cell r="H39" t="str">
            <v>FAD</v>
          </cell>
        </row>
        <row r="40">
          <cell r="B40">
            <v>4024.04</v>
          </cell>
          <cell r="C40" t="str">
            <v>Utilities</v>
          </cell>
          <cell r="D40">
            <v>34757</v>
          </cell>
          <cell r="E40">
            <v>110</v>
          </cell>
          <cell r="F40">
            <v>2896</v>
          </cell>
          <cell r="G40">
            <v>9</v>
          </cell>
          <cell r="H40" t="str">
            <v>FAD</v>
          </cell>
        </row>
        <row r="41">
          <cell r="B41">
            <v>4024.05</v>
          </cell>
          <cell r="C41" t="str">
            <v>Value Added Tax - Services and Utilities</v>
          </cell>
          <cell r="D41">
            <v>16297</v>
          </cell>
          <cell r="E41">
            <v>52</v>
          </cell>
          <cell r="F41">
            <v>2105</v>
          </cell>
          <cell r="G41">
            <v>4</v>
          </cell>
          <cell r="H41" t="str">
            <v>FAD</v>
          </cell>
        </row>
        <row r="44">
          <cell r="B44">
            <v>4001.04</v>
          </cell>
          <cell r="C44" t="str">
            <v>Booster  Facilities Maintenance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C45" t="str">
            <v xml:space="preserve">Sub Total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B46">
            <v>4001.05</v>
          </cell>
          <cell r="C46" t="str">
            <v>Main Storage - Operations &amp; Maintenance</v>
          </cell>
          <cell r="D46">
            <v>0</v>
          </cell>
          <cell r="F46">
            <v>0</v>
          </cell>
        </row>
        <row r="48">
          <cell r="B48">
            <v>4001.06</v>
          </cell>
          <cell r="C48" t="str">
            <v>Terminal Pump &amp; Loading Facilities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B49">
            <v>4001.07</v>
          </cell>
          <cell r="C49" t="str">
            <v>Berth Facilities &amp; Loading Lines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B50">
            <v>4001.08</v>
          </cell>
          <cell r="C50" t="str">
            <v>Terminal Dehydration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B51">
            <v>4001.09</v>
          </cell>
          <cell r="C51" t="str">
            <v>Tanker Loading Operations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B52">
            <v>4001.1</v>
          </cell>
          <cell r="C52" t="str">
            <v>Terminal SBMs  - Operations &amp; Maintenance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B53">
            <v>4001.11</v>
          </cell>
          <cell r="C53" t="str">
            <v>Floating &amp; SBM Hoses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>
            <v>4001.12</v>
          </cell>
          <cell r="C54" t="str">
            <v>Diving Services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C55" t="str">
            <v xml:space="preserve">Sub Total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B56">
            <v>4025.01</v>
          </cell>
          <cell r="C56" t="str">
            <v>Management</v>
          </cell>
          <cell r="D56">
            <v>817156</v>
          </cell>
          <cell r="E56">
            <v>10100</v>
          </cell>
          <cell r="F56">
            <v>511205</v>
          </cell>
          <cell r="G56">
            <v>10032.39898</v>
          </cell>
          <cell r="H56" t="str">
            <v>FAD</v>
          </cell>
        </row>
        <row r="57">
          <cell r="B57">
            <v>4025.03</v>
          </cell>
          <cell r="C57" t="str">
            <v>Finance</v>
          </cell>
          <cell r="D57">
            <v>602036</v>
          </cell>
          <cell r="E57">
            <v>4578</v>
          </cell>
          <cell r="F57">
            <v>485954.99003000004</v>
          </cell>
          <cell r="G57">
            <v>1912.81675</v>
          </cell>
          <cell r="H57" t="str">
            <v>FAD</v>
          </cell>
        </row>
        <row r="58">
          <cell r="B58">
            <v>4025.04</v>
          </cell>
          <cell r="C58" t="str">
            <v>Central Data Processing</v>
          </cell>
          <cell r="D58">
            <v>178179</v>
          </cell>
          <cell r="E58">
            <v>5166</v>
          </cell>
          <cell r="F58">
            <v>135377.01800000001</v>
          </cell>
          <cell r="G58">
            <v>4615</v>
          </cell>
          <cell r="H58" t="str">
            <v>FAD</v>
          </cell>
        </row>
        <row r="59">
          <cell r="B59">
            <v>4025.05</v>
          </cell>
          <cell r="C59" t="str">
            <v>Personnel / Industrial Relation</v>
          </cell>
          <cell r="D59">
            <v>3834849</v>
          </cell>
          <cell r="E59">
            <v>5312</v>
          </cell>
          <cell r="F59">
            <v>1867398.6334899999</v>
          </cell>
          <cell r="G59">
            <v>980.43690000000004</v>
          </cell>
          <cell r="H59" t="str">
            <v>FAD</v>
          </cell>
        </row>
        <row r="60">
          <cell r="B60">
            <v>4025.06</v>
          </cell>
          <cell r="C60" t="str">
            <v>Public Affairs</v>
          </cell>
          <cell r="D60">
            <v>913630</v>
          </cell>
          <cell r="E60">
            <v>700</v>
          </cell>
          <cell r="F60">
            <v>535757.12271000003</v>
          </cell>
          <cell r="G60">
            <v>906.47924999999975</v>
          </cell>
        </row>
        <row r="61">
          <cell r="B61">
            <v>4025.07</v>
          </cell>
          <cell r="C61" t="str">
            <v>Land &amp; Legal Office Services</v>
          </cell>
          <cell r="D61">
            <v>56505</v>
          </cell>
          <cell r="E61">
            <v>0</v>
          </cell>
          <cell r="F61">
            <v>196448</v>
          </cell>
          <cell r="G61">
            <v>198</v>
          </cell>
          <cell r="H61" t="str">
            <v>FAD</v>
          </cell>
        </row>
        <row r="62">
          <cell r="B62">
            <v>4025.08</v>
          </cell>
          <cell r="C62" t="str">
            <v>Insurance</v>
          </cell>
          <cell r="D62">
            <v>157526</v>
          </cell>
          <cell r="E62">
            <v>589</v>
          </cell>
          <cell r="F62">
            <v>210568.57893000002</v>
          </cell>
          <cell r="G62">
            <v>119.80064</v>
          </cell>
          <cell r="H62" t="str">
            <v>FAD</v>
          </cell>
        </row>
        <row r="63">
          <cell r="B63">
            <v>4025.09</v>
          </cell>
          <cell r="C63" t="str">
            <v>Stationery</v>
          </cell>
          <cell r="D63">
            <v>98674</v>
          </cell>
          <cell r="E63">
            <v>20</v>
          </cell>
          <cell r="F63">
            <v>8223</v>
          </cell>
          <cell r="G63">
            <v>2</v>
          </cell>
          <cell r="H63" t="str">
            <v>FAD</v>
          </cell>
        </row>
        <row r="64">
          <cell r="B64">
            <v>4025.13</v>
          </cell>
          <cell r="C64" t="str">
            <v>Telephone/Telecom</v>
          </cell>
          <cell r="D64">
            <v>230000</v>
          </cell>
          <cell r="E64">
            <v>4500</v>
          </cell>
          <cell r="F64">
            <v>215687.08937</v>
          </cell>
          <cell r="G64">
            <v>3196.4459900000002</v>
          </cell>
          <cell r="H64" t="str">
            <v>FAD</v>
          </cell>
        </row>
        <row r="65">
          <cell r="B65">
            <v>4025.15</v>
          </cell>
          <cell r="C65" t="str">
            <v>Rents - Housing</v>
          </cell>
          <cell r="D65">
            <v>190000</v>
          </cell>
          <cell r="E65">
            <v>400</v>
          </cell>
          <cell r="F65">
            <v>15833</v>
          </cell>
          <cell r="G65">
            <v>33</v>
          </cell>
          <cell r="H65" t="str">
            <v>FAD</v>
          </cell>
        </row>
        <row r="66">
          <cell r="B66">
            <v>4025.25</v>
          </cell>
          <cell r="C66" t="str">
            <v>Fuels/Chemical Usages</v>
          </cell>
          <cell r="D66">
            <v>300972</v>
          </cell>
          <cell r="E66">
            <v>1424</v>
          </cell>
          <cell r="F66">
            <v>25466</v>
          </cell>
          <cell r="G66">
            <v>139</v>
          </cell>
          <cell r="H66" t="str">
            <v>MMD</v>
          </cell>
        </row>
        <row r="67">
          <cell r="B67">
            <v>4025.27</v>
          </cell>
          <cell r="C67" t="str">
            <v>Maintenance/Repairs</v>
          </cell>
          <cell r="D67">
            <v>356541</v>
          </cell>
          <cell r="F67">
            <v>38122</v>
          </cell>
          <cell r="G67">
            <v>0</v>
          </cell>
          <cell r="H67" t="str">
            <v>FAC</v>
          </cell>
        </row>
        <row r="68">
          <cell r="B68">
            <v>4025.28</v>
          </cell>
          <cell r="C68" t="str">
            <v>Others Expenses (Ops, C&amp;L, P&amp;C)</v>
          </cell>
          <cell r="D68">
            <v>524642</v>
          </cell>
          <cell r="E68">
            <v>1800</v>
          </cell>
          <cell r="F68">
            <v>630118</v>
          </cell>
          <cell r="G68">
            <v>3377.1541300000004</v>
          </cell>
          <cell r="H68" t="str">
            <v>FAD</v>
          </cell>
        </row>
        <row r="69">
          <cell r="B69">
            <v>4025.29</v>
          </cell>
          <cell r="C69" t="str">
            <v>Value Added Tax - other General &amp; Administrative Expenses</v>
          </cell>
          <cell r="D69">
            <v>83830</v>
          </cell>
          <cell r="E69">
            <v>599</v>
          </cell>
          <cell r="F69">
            <v>7186</v>
          </cell>
          <cell r="G69">
            <v>59</v>
          </cell>
          <cell r="H69" t="str">
            <v>FAD</v>
          </cell>
        </row>
        <row r="70">
          <cell r="B70">
            <v>4026.02</v>
          </cell>
          <cell r="C70" t="str">
            <v>Bank Interest on Overdraft</v>
          </cell>
          <cell r="D70">
            <v>0</v>
          </cell>
          <cell r="E70">
            <v>0</v>
          </cell>
          <cell r="F70">
            <v>78708.311459999997</v>
          </cell>
          <cell r="G70">
            <v>5546.02711</v>
          </cell>
          <cell r="H70" t="str">
            <v>FAD</v>
          </cell>
        </row>
        <row r="71">
          <cell r="B71">
            <v>4026.04</v>
          </cell>
          <cell r="C71" t="str">
            <v>Value Added Tax - Bank Charges</v>
          </cell>
          <cell r="D71">
            <v>1250</v>
          </cell>
          <cell r="E71">
            <v>8</v>
          </cell>
          <cell r="F71">
            <v>145</v>
          </cell>
          <cell r="G71">
            <v>1</v>
          </cell>
          <cell r="H71" t="str">
            <v>FAD</v>
          </cell>
        </row>
        <row r="72">
          <cell r="B72">
            <v>4027.01</v>
          </cell>
          <cell r="C72" t="str">
            <v>Pension Fund</v>
          </cell>
          <cell r="D72">
            <v>2906000</v>
          </cell>
          <cell r="E72">
            <v>0</v>
          </cell>
          <cell r="F72">
            <v>1494961.10109</v>
          </cell>
          <cell r="G72">
            <v>0</v>
          </cell>
          <cell r="H72" t="str">
            <v>FAD</v>
          </cell>
        </row>
        <row r="73">
          <cell r="B73">
            <v>4029.01</v>
          </cell>
          <cell r="C73" t="str">
            <v>Re-Allocation to PSC and Other Activities</v>
          </cell>
          <cell r="D73">
            <v>-7141288</v>
          </cell>
          <cell r="E73">
            <v>-39473</v>
          </cell>
          <cell r="F73">
            <v>-1785322.0000000079</v>
          </cell>
          <cell r="G73">
            <v>-9868.2499999999927</v>
          </cell>
          <cell r="H73" t="str">
            <v>FAD</v>
          </cell>
        </row>
        <row r="74">
          <cell r="B74">
            <v>4045.01</v>
          </cell>
          <cell r="C74" t="str">
            <v>Custom Duties Refund</v>
          </cell>
          <cell r="D74">
            <v>0</v>
          </cell>
          <cell r="E74">
            <v>0</v>
          </cell>
          <cell r="F74">
            <v>43687.4</v>
          </cell>
          <cell r="G74">
            <v>0</v>
          </cell>
          <cell r="H74" t="str">
            <v>FAD</v>
          </cell>
        </row>
        <row r="75">
          <cell r="B75">
            <v>4045.02</v>
          </cell>
          <cell r="C75" t="str">
            <v>Value Added Tax - Custom Duties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 t="str">
            <v>FAD</v>
          </cell>
        </row>
        <row r="76">
          <cell r="B76">
            <v>4046</v>
          </cell>
          <cell r="C76" t="str">
            <v>NDDC Contribution</v>
          </cell>
          <cell r="D76">
            <v>840944.27122769924</v>
          </cell>
          <cell r="E76">
            <v>13637.507496210024</v>
          </cell>
          <cell r="F76">
            <v>428024.13653384976</v>
          </cell>
          <cell r="G76">
            <v>8018</v>
          </cell>
          <cell r="H76" t="str">
            <v>FAD</v>
          </cell>
        </row>
        <row r="77">
          <cell r="B77" t="str">
            <v>042.01</v>
          </cell>
          <cell r="C77" t="str">
            <v>Stock  Variation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 t="str">
            <v>MMD</v>
          </cell>
        </row>
        <row r="78">
          <cell r="B78" t="str">
            <v>120.01B</v>
          </cell>
          <cell r="C78" t="str">
            <v>Reprocessing Offshore</v>
          </cell>
          <cell r="D78">
            <v>0</v>
          </cell>
          <cell r="E78">
            <v>1000</v>
          </cell>
          <cell r="F78">
            <v>0</v>
          </cell>
          <cell r="G78">
            <v>729.28939000000003</v>
          </cell>
          <cell r="H78" t="str">
            <v>EXPLO</v>
          </cell>
        </row>
        <row r="79">
          <cell r="B79" t="str">
            <v>120.01C</v>
          </cell>
          <cell r="C79" t="str">
            <v>Acquisition Offshore</v>
          </cell>
          <cell r="D79">
            <v>0</v>
          </cell>
          <cell r="E79">
            <v>12000</v>
          </cell>
          <cell r="F79">
            <v>116065.4734</v>
          </cell>
          <cell r="G79">
            <v>4100</v>
          </cell>
          <cell r="H79" t="str">
            <v>EXPLO</v>
          </cell>
        </row>
        <row r="80">
          <cell r="B80" t="str">
            <v>120.01D</v>
          </cell>
          <cell r="C80" t="str">
            <v>Seismic Processing Offshore</v>
          </cell>
          <cell r="D80">
            <v>0</v>
          </cell>
          <cell r="E80">
            <v>4500</v>
          </cell>
          <cell r="F80">
            <v>0</v>
          </cell>
          <cell r="G80">
            <v>1520</v>
          </cell>
          <cell r="H80" t="str">
            <v>EXPLO</v>
          </cell>
        </row>
        <row r="81">
          <cell r="B81" t="str">
            <v>120.05A</v>
          </cell>
          <cell r="C81" t="str">
            <v>Geological &amp; Geophysical Studies</v>
          </cell>
          <cell r="D81">
            <v>29022</v>
          </cell>
          <cell r="E81">
            <v>2287</v>
          </cell>
          <cell r="F81">
            <v>9791.8043500000003</v>
          </cell>
          <cell r="G81">
            <v>1584</v>
          </cell>
          <cell r="H81" t="str">
            <v>EXPLO</v>
          </cell>
        </row>
        <row r="82">
          <cell r="B82" t="str">
            <v>120.05B</v>
          </cell>
          <cell r="C82" t="str">
            <v>NNPC / DPR Participation</v>
          </cell>
          <cell r="E82">
            <v>300</v>
          </cell>
          <cell r="F82">
            <v>1674</v>
          </cell>
          <cell r="G82">
            <v>221</v>
          </cell>
          <cell r="H82" t="str">
            <v>EXPLO</v>
          </cell>
        </row>
        <row r="83">
          <cell r="B83" t="str">
            <v>120.06A</v>
          </cell>
          <cell r="C83" t="str">
            <v>Exploration Centre Costs</v>
          </cell>
          <cell r="D83">
            <v>113674</v>
          </cell>
          <cell r="E83">
            <v>2186</v>
          </cell>
          <cell r="F83">
            <v>314075.44558</v>
          </cell>
          <cell r="G83">
            <v>2951.5395800000001</v>
          </cell>
          <cell r="H83" t="str">
            <v>EXPLO</v>
          </cell>
        </row>
        <row r="84">
          <cell r="B84" t="str">
            <v>120.06B</v>
          </cell>
          <cell r="C84" t="str">
            <v>Computer Software Licences</v>
          </cell>
          <cell r="D84">
            <v>8039</v>
          </cell>
          <cell r="E84">
            <v>1190</v>
          </cell>
          <cell r="F84">
            <v>37992</v>
          </cell>
          <cell r="G84">
            <v>696</v>
          </cell>
          <cell r="H84" t="str">
            <v>EXPLO</v>
          </cell>
        </row>
        <row r="85">
          <cell r="B85" t="str">
            <v>120.07A</v>
          </cell>
          <cell r="C85" t="str">
            <v>Exploration Centre Costs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 t="str">
            <v>EXPLO</v>
          </cell>
        </row>
        <row r="86">
          <cell r="B86" t="str">
            <v>120.07B</v>
          </cell>
          <cell r="C86" t="str">
            <v>Exploration Others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 t="str">
            <v>EXPLO</v>
          </cell>
        </row>
        <row r="87">
          <cell r="B87" t="str">
            <v>121.01A</v>
          </cell>
          <cell r="C87" t="str">
            <v>OML 102 Sifon sidetrack</v>
          </cell>
          <cell r="D87">
            <v>93727</v>
          </cell>
          <cell r="E87">
            <v>6747</v>
          </cell>
          <cell r="F87">
            <v>0</v>
          </cell>
          <cell r="G87">
            <v>0</v>
          </cell>
          <cell r="H87" t="str">
            <v>EXPLO</v>
          </cell>
        </row>
        <row r="88">
          <cell r="B88" t="str">
            <v>121.01A1</v>
          </cell>
          <cell r="C88" t="str">
            <v>OML 102 Sifon A Drilling</v>
          </cell>
          <cell r="D88">
            <v>79691</v>
          </cell>
          <cell r="E88">
            <v>3978</v>
          </cell>
          <cell r="F88">
            <v>0</v>
          </cell>
          <cell r="G88">
            <v>0</v>
          </cell>
          <cell r="H88" t="str">
            <v>EXPLO</v>
          </cell>
        </row>
        <row r="89">
          <cell r="B89" t="str">
            <v>121.01B</v>
          </cell>
          <cell r="C89" t="str">
            <v xml:space="preserve">OML 102 Akamba Drilling </v>
          </cell>
          <cell r="D89">
            <v>144515</v>
          </cell>
          <cell r="E89">
            <v>8937</v>
          </cell>
          <cell r="F89">
            <v>0</v>
          </cell>
          <cell r="G89">
            <v>0</v>
          </cell>
          <cell r="H89" t="str">
            <v>EXPLO</v>
          </cell>
        </row>
        <row r="90">
          <cell r="B90" t="str">
            <v>121.01C</v>
          </cell>
          <cell r="C90" t="str">
            <v>OML 100 Idara E</v>
          </cell>
          <cell r="D90">
            <v>86709</v>
          </cell>
          <cell r="E90">
            <v>5362</v>
          </cell>
          <cell r="F90">
            <v>0</v>
          </cell>
          <cell r="G90">
            <v>0</v>
          </cell>
          <cell r="H90" t="str">
            <v>EXPLO</v>
          </cell>
        </row>
        <row r="91">
          <cell r="B91" t="str">
            <v>121.01D</v>
          </cell>
          <cell r="C91" t="str">
            <v>DRILLING 102 NKARIKA</v>
          </cell>
          <cell r="F91">
            <v>0</v>
          </cell>
          <cell r="G91">
            <v>0</v>
          </cell>
          <cell r="H91" t="str">
            <v>EXPLO</v>
          </cell>
        </row>
        <row r="92">
          <cell r="B92" t="str">
            <v>121.01E</v>
          </cell>
          <cell r="C92" t="str">
            <v>DRILLING 102 ATRIA 1</v>
          </cell>
          <cell r="F92">
            <v>0</v>
          </cell>
          <cell r="G92">
            <v>0</v>
          </cell>
          <cell r="H92" t="str">
            <v>EXPLO</v>
          </cell>
        </row>
        <row r="93">
          <cell r="B93" t="str">
            <v>121.01F</v>
          </cell>
          <cell r="C93" t="str">
            <v>TESTING NKARIKA 4</v>
          </cell>
          <cell r="F93">
            <v>0</v>
          </cell>
          <cell r="G93">
            <v>0</v>
          </cell>
          <cell r="H93" t="str">
            <v>EXPLO</v>
          </cell>
        </row>
        <row r="94">
          <cell r="B94" t="str">
            <v>121.02A</v>
          </cell>
          <cell r="C94" t="str">
            <v>Well Site Survey (Offshore)</v>
          </cell>
          <cell r="E94">
            <v>250</v>
          </cell>
          <cell r="F94">
            <v>42133.792609999997</v>
          </cell>
          <cell r="G94">
            <v>665</v>
          </cell>
          <cell r="H94" t="str">
            <v>EXPLO</v>
          </cell>
        </row>
        <row r="95">
          <cell r="B95" t="str">
            <v>121.04A</v>
          </cell>
          <cell r="C95" t="str">
            <v>Value Added Tax - Exploration Drilling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 t="str">
            <v>EXPLO</v>
          </cell>
        </row>
        <row r="96">
          <cell r="B96" t="str">
            <v>121.05A</v>
          </cell>
          <cell r="C96" t="str">
            <v>Custom Duties - Exploration Drilling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 t="str">
            <v>EXPLO</v>
          </cell>
        </row>
        <row r="97">
          <cell r="B97" t="str">
            <v>130.01A</v>
          </cell>
          <cell r="C97" t="str">
            <v>Obagi CD 31.G1</v>
          </cell>
          <cell r="D97">
            <v>24245</v>
          </cell>
          <cell r="E97">
            <v>1322</v>
          </cell>
          <cell r="F97">
            <v>0</v>
          </cell>
          <cell r="G97">
            <v>0</v>
          </cell>
          <cell r="H97" t="str">
            <v>P.ENG</v>
          </cell>
        </row>
        <row r="98">
          <cell r="B98" t="str">
            <v>130.01B</v>
          </cell>
          <cell r="C98" t="str">
            <v>Obagi CD 25.G1</v>
          </cell>
          <cell r="D98">
            <v>24245</v>
          </cell>
          <cell r="E98">
            <v>1322</v>
          </cell>
          <cell r="F98">
            <v>0</v>
          </cell>
          <cell r="G98">
            <v>0</v>
          </cell>
          <cell r="H98" t="str">
            <v>P.ENG</v>
          </cell>
        </row>
        <row r="99">
          <cell r="B99" t="str">
            <v>130.01C</v>
          </cell>
          <cell r="C99" t="str">
            <v>R4Oc-I1  Completion</v>
          </cell>
          <cell r="D99">
            <v>27482.880000000001</v>
          </cell>
          <cell r="E99">
            <v>2323.92</v>
          </cell>
          <cell r="F99">
            <v>0</v>
          </cell>
          <cell r="G99">
            <v>0</v>
          </cell>
          <cell r="H99" t="str">
            <v>P.ENG</v>
          </cell>
        </row>
        <row r="100">
          <cell r="B100" t="str">
            <v>130.01D</v>
          </cell>
          <cell r="C100" t="str">
            <v>R3O-I3 Completion</v>
          </cell>
          <cell r="D100">
            <v>27069.439999999999</v>
          </cell>
          <cell r="E100">
            <v>2288.96</v>
          </cell>
          <cell r="F100">
            <v>0</v>
          </cell>
          <cell r="G100">
            <v>0</v>
          </cell>
          <cell r="H100" t="str">
            <v>P.ENG</v>
          </cell>
        </row>
        <row r="101">
          <cell r="B101" t="str">
            <v>130.01E</v>
          </cell>
          <cell r="C101" t="str">
            <v>R4Oc-I1 - SeS2-I1 Completion</v>
          </cell>
          <cell r="D101">
            <v>45043.199999999997</v>
          </cell>
          <cell r="E101">
            <v>3808.8</v>
          </cell>
          <cell r="F101">
            <v>0</v>
          </cell>
          <cell r="G101">
            <v>0</v>
          </cell>
          <cell r="H101" t="str">
            <v>P.ENG</v>
          </cell>
        </row>
        <row r="102">
          <cell r="B102" t="str">
            <v>130.01F</v>
          </cell>
          <cell r="C102" t="str">
            <v>R4Ob-P1 Completion</v>
          </cell>
          <cell r="D102">
            <v>27526.400000000001</v>
          </cell>
          <cell r="E102">
            <v>2327.6</v>
          </cell>
          <cell r="F102">
            <v>0</v>
          </cell>
          <cell r="G102">
            <v>0</v>
          </cell>
          <cell r="H102" t="str">
            <v>P.ENG</v>
          </cell>
        </row>
        <row r="103">
          <cell r="B103" t="str">
            <v>130.02A</v>
          </cell>
          <cell r="C103" t="str">
            <v>Obagi CD 20</v>
          </cell>
          <cell r="D103">
            <v>89792</v>
          </cell>
          <cell r="E103">
            <v>4140</v>
          </cell>
          <cell r="F103">
            <v>0</v>
          </cell>
          <cell r="G103">
            <v>0</v>
          </cell>
          <cell r="H103" t="str">
            <v>P.ENG</v>
          </cell>
        </row>
        <row r="104">
          <cell r="B104" t="str">
            <v>130.02B</v>
          </cell>
          <cell r="C104" t="str">
            <v>Obagi CD 20 G1</v>
          </cell>
          <cell r="F104">
            <v>0</v>
          </cell>
          <cell r="G104">
            <v>0</v>
          </cell>
          <cell r="H104" t="str">
            <v>P.ENG</v>
          </cell>
        </row>
        <row r="105">
          <cell r="B105" t="str">
            <v>130.02C</v>
          </cell>
          <cell r="C105" t="str">
            <v>Obagi CD 21</v>
          </cell>
          <cell r="D105">
            <v>89792</v>
          </cell>
          <cell r="E105">
            <v>4140</v>
          </cell>
          <cell r="F105">
            <v>0</v>
          </cell>
          <cell r="G105">
            <v>0</v>
          </cell>
          <cell r="H105" t="str">
            <v>P.ENG</v>
          </cell>
        </row>
        <row r="106">
          <cell r="B106" t="str">
            <v>130.02D</v>
          </cell>
          <cell r="C106" t="str">
            <v>Obagi CD 21.G1</v>
          </cell>
          <cell r="D106">
            <v>23945</v>
          </cell>
          <cell r="E106">
            <v>1104</v>
          </cell>
          <cell r="F106">
            <v>0</v>
          </cell>
          <cell r="G106">
            <v>0</v>
          </cell>
          <cell r="H106" t="str">
            <v>P.ENG</v>
          </cell>
        </row>
        <row r="107">
          <cell r="B107" t="str">
            <v>130.02E</v>
          </cell>
          <cell r="C107" t="str">
            <v>Obagi CD 25</v>
          </cell>
          <cell r="D107">
            <v>89792</v>
          </cell>
          <cell r="E107">
            <v>4140</v>
          </cell>
          <cell r="F107">
            <v>0</v>
          </cell>
          <cell r="G107">
            <v>0</v>
          </cell>
          <cell r="H107" t="str">
            <v>P.ENG</v>
          </cell>
        </row>
        <row r="108">
          <cell r="B108" t="str">
            <v>130.02F</v>
          </cell>
          <cell r="C108" t="str">
            <v>Obagi CD 25.G1</v>
          </cell>
          <cell r="D108">
            <v>24245</v>
          </cell>
          <cell r="E108">
            <v>1322</v>
          </cell>
          <cell r="F108">
            <v>0</v>
          </cell>
          <cell r="G108">
            <v>0</v>
          </cell>
          <cell r="H108" t="str">
            <v>P.ENG</v>
          </cell>
        </row>
        <row r="109">
          <cell r="B109" t="str">
            <v>130.02G</v>
          </cell>
          <cell r="C109" t="str">
            <v>Obagi CD 31</v>
          </cell>
          <cell r="D109">
            <v>89792</v>
          </cell>
          <cell r="E109">
            <v>4140</v>
          </cell>
          <cell r="F109">
            <v>0</v>
          </cell>
          <cell r="G109">
            <v>0</v>
          </cell>
          <cell r="H109" t="str">
            <v>P.ENG</v>
          </cell>
        </row>
        <row r="110">
          <cell r="B110" t="str">
            <v>130.02H</v>
          </cell>
          <cell r="C110" t="str">
            <v>Obagi CD 31.G1</v>
          </cell>
          <cell r="D110">
            <v>24245</v>
          </cell>
          <cell r="E110">
            <v>1322</v>
          </cell>
          <cell r="F110">
            <v>0</v>
          </cell>
          <cell r="G110">
            <v>0</v>
          </cell>
          <cell r="H110" t="str">
            <v>P.ENG</v>
          </cell>
        </row>
        <row r="111">
          <cell r="B111" t="str">
            <v>130.02I</v>
          </cell>
          <cell r="C111" t="str">
            <v>Rig Move to OB CD 20</v>
          </cell>
          <cell r="D111">
            <v>16087</v>
          </cell>
          <cell r="E111">
            <v>741</v>
          </cell>
          <cell r="F111">
            <v>0</v>
          </cell>
          <cell r="G111">
            <v>0</v>
          </cell>
          <cell r="H111" t="str">
            <v>P.ENG</v>
          </cell>
        </row>
        <row r="112">
          <cell r="B112" t="str">
            <v>130.02J</v>
          </cell>
          <cell r="C112" t="str">
            <v>Rig Move to OB CD 21</v>
          </cell>
          <cell r="D112">
            <v>16087</v>
          </cell>
          <cell r="E112">
            <v>741</v>
          </cell>
          <cell r="F112">
            <v>0</v>
          </cell>
          <cell r="G112">
            <v>0</v>
          </cell>
          <cell r="H112" t="str">
            <v>P.ENG</v>
          </cell>
        </row>
        <row r="113">
          <cell r="B113" t="str">
            <v>130.02L</v>
          </cell>
          <cell r="C113" t="str">
            <v>Rig Mobilization</v>
          </cell>
          <cell r="D113">
            <v>21497</v>
          </cell>
          <cell r="E113">
            <v>1172</v>
          </cell>
          <cell r="F113">
            <v>0</v>
          </cell>
          <cell r="G113">
            <v>0</v>
          </cell>
          <cell r="H113" t="str">
            <v>P.ENG</v>
          </cell>
        </row>
        <row r="114">
          <cell r="B114" t="str">
            <v>130.02M</v>
          </cell>
          <cell r="C114" t="str">
            <v>Rig Mobilization</v>
          </cell>
          <cell r="D114">
            <v>27200</v>
          </cell>
          <cell r="E114">
            <v>2300</v>
          </cell>
          <cell r="F114">
            <v>0</v>
          </cell>
          <cell r="G114">
            <v>14</v>
          </cell>
          <cell r="H114" t="str">
            <v>P.ENG</v>
          </cell>
        </row>
        <row r="115">
          <cell r="B115" t="str">
            <v>130.02N</v>
          </cell>
          <cell r="C115" t="str">
            <v>OFD1 Rig Installation</v>
          </cell>
          <cell r="D115">
            <v>5440</v>
          </cell>
          <cell r="E115">
            <v>460</v>
          </cell>
          <cell r="F115">
            <v>0</v>
          </cell>
          <cell r="G115">
            <v>0</v>
          </cell>
          <cell r="H115" t="str">
            <v>P.ENG</v>
          </cell>
        </row>
        <row r="116">
          <cell r="B116" t="str">
            <v>130.02O</v>
          </cell>
          <cell r="C116" t="str">
            <v>R4Oc-I1  Drilling</v>
          </cell>
          <cell r="D116">
            <v>71242.240000000005</v>
          </cell>
          <cell r="E116">
            <v>6024.16</v>
          </cell>
          <cell r="F116">
            <v>0</v>
          </cell>
          <cell r="G116">
            <v>0</v>
          </cell>
          <cell r="H116" t="str">
            <v>P.ENG</v>
          </cell>
        </row>
        <row r="117">
          <cell r="B117" t="str">
            <v>130.02P</v>
          </cell>
          <cell r="C117" t="str">
            <v>OFD2 Rig Installation</v>
          </cell>
          <cell r="D117">
            <v>5440</v>
          </cell>
          <cell r="E117">
            <v>460</v>
          </cell>
          <cell r="F117">
            <v>0</v>
          </cell>
          <cell r="G117">
            <v>0</v>
          </cell>
          <cell r="H117" t="str">
            <v>P.ENG</v>
          </cell>
        </row>
        <row r="118">
          <cell r="B118" t="str">
            <v>130.02Q</v>
          </cell>
          <cell r="C118" t="str">
            <v>CP Driving</v>
          </cell>
          <cell r="D118">
            <v>8704</v>
          </cell>
          <cell r="E118">
            <v>736</v>
          </cell>
          <cell r="F118">
            <v>0</v>
          </cell>
          <cell r="G118">
            <v>0</v>
          </cell>
          <cell r="H118" t="str">
            <v>P.ENG</v>
          </cell>
        </row>
        <row r="119">
          <cell r="B119" t="str">
            <v>130.02R</v>
          </cell>
          <cell r="C119" t="str">
            <v>R3O-I3 Drilling</v>
          </cell>
          <cell r="D119">
            <v>87964.800000000003</v>
          </cell>
          <cell r="E119">
            <v>7438.2</v>
          </cell>
          <cell r="F119">
            <v>0</v>
          </cell>
          <cell r="G119">
            <v>0</v>
          </cell>
          <cell r="H119" t="str">
            <v>P.ENG</v>
          </cell>
        </row>
        <row r="120">
          <cell r="B120" t="str">
            <v>130.02S</v>
          </cell>
          <cell r="C120" t="str">
            <v>R4Oc-I1 - SeS2-I1 Drilling</v>
          </cell>
          <cell r="D120">
            <v>100966.39999999999</v>
          </cell>
          <cell r="E120">
            <v>8537.6</v>
          </cell>
          <cell r="F120">
            <v>0</v>
          </cell>
          <cell r="G120">
            <v>0</v>
          </cell>
          <cell r="H120" t="str">
            <v>P.ENG</v>
          </cell>
        </row>
        <row r="121">
          <cell r="B121" t="str">
            <v>130.02T</v>
          </cell>
          <cell r="C121" t="str">
            <v>R4Ob-P1 Drilling</v>
          </cell>
          <cell r="D121">
            <v>45043.199999999997</v>
          </cell>
          <cell r="E121">
            <v>3808.8</v>
          </cell>
          <cell r="F121">
            <v>0</v>
          </cell>
          <cell r="G121">
            <v>0</v>
          </cell>
          <cell r="H121" t="str">
            <v>P.ENG</v>
          </cell>
        </row>
        <row r="122">
          <cell r="B122" t="str">
            <v>130.02U</v>
          </cell>
          <cell r="C122" t="str">
            <v>Ses2-P1 Drilling</v>
          </cell>
          <cell r="D122">
            <v>62625.279999999999</v>
          </cell>
          <cell r="E122">
            <v>5295.52</v>
          </cell>
          <cell r="F122">
            <v>0</v>
          </cell>
          <cell r="G122">
            <v>0</v>
          </cell>
          <cell r="H122" t="str">
            <v>P.ENG</v>
          </cell>
        </row>
        <row r="123">
          <cell r="B123" t="str">
            <v>130.03A</v>
          </cell>
          <cell r="C123" t="str">
            <v>Post Drilling Site Rehabilitation (2 Locations)</v>
          </cell>
          <cell r="D123">
            <v>108895</v>
          </cell>
          <cell r="E123">
            <v>238</v>
          </cell>
          <cell r="F123">
            <v>88097</v>
          </cell>
          <cell r="G123">
            <v>1521</v>
          </cell>
          <cell r="H123" t="str">
            <v>P.ENG</v>
          </cell>
        </row>
        <row r="124">
          <cell r="B124" t="str">
            <v>130.03B</v>
          </cell>
          <cell r="C124" t="str">
            <v>Site Preparation</v>
          </cell>
          <cell r="D124">
            <v>395333</v>
          </cell>
          <cell r="E124">
            <v>865</v>
          </cell>
          <cell r="F124">
            <v>279.65868</v>
          </cell>
          <cell r="G124">
            <v>57.175370000000001</v>
          </cell>
          <cell r="H124" t="str">
            <v>P.ENG</v>
          </cell>
        </row>
        <row r="125">
          <cell r="B125" t="str">
            <v>130.05A</v>
          </cell>
          <cell r="C125" t="str">
            <v>Water Treatment/Disposal Strategy</v>
          </cell>
          <cell r="D125">
            <v>16320</v>
          </cell>
          <cell r="E125">
            <v>180</v>
          </cell>
          <cell r="F125">
            <v>0</v>
          </cell>
          <cell r="G125">
            <v>0</v>
          </cell>
          <cell r="H125" t="str">
            <v>P.ENG</v>
          </cell>
        </row>
        <row r="126">
          <cell r="B126" t="str">
            <v>130.06A</v>
          </cell>
          <cell r="C126" t="str">
            <v>Production Wells</v>
          </cell>
          <cell r="D126">
            <v>52725</v>
          </cell>
          <cell r="E126">
            <v>2632</v>
          </cell>
          <cell r="F126">
            <v>0</v>
          </cell>
          <cell r="G126">
            <v>0</v>
          </cell>
          <cell r="H126" t="str">
            <v>P.ENG</v>
          </cell>
        </row>
        <row r="127">
          <cell r="B127" t="str">
            <v>130.06B</v>
          </cell>
          <cell r="C127" t="str">
            <v>Site Preparation</v>
          </cell>
          <cell r="D127">
            <v>18909</v>
          </cell>
          <cell r="E127">
            <v>41</v>
          </cell>
          <cell r="F127">
            <v>0</v>
          </cell>
          <cell r="G127">
            <v>0</v>
          </cell>
          <cell r="H127" t="str">
            <v>P.ENG</v>
          </cell>
        </row>
        <row r="128">
          <cell r="B128" t="str">
            <v>130.07A</v>
          </cell>
          <cell r="C128" t="str">
            <v>Production Wells</v>
          </cell>
          <cell r="D128">
            <v>235610</v>
          </cell>
          <cell r="E128">
            <v>0</v>
          </cell>
          <cell r="F128">
            <v>0</v>
          </cell>
          <cell r="G128">
            <v>0</v>
          </cell>
          <cell r="H128" t="str">
            <v>P.ENG</v>
          </cell>
        </row>
        <row r="129">
          <cell r="B129" t="str">
            <v>130.07B</v>
          </cell>
          <cell r="C129" t="str">
            <v>Site Preparation</v>
          </cell>
          <cell r="D129">
            <v>4352</v>
          </cell>
          <cell r="E129">
            <v>0</v>
          </cell>
          <cell r="F129">
            <v>0</v>
          </cell>
          <cell r="G129">
            <v>0</v>
          </cell>
          <cell r="H129" t="str">
            <v>P.ENG</v>
          </cell>
        </row>
        <row r="130">
          <cell r="B130" t="str">
            <v>131.01A</v>
          </cell>
          <cell r="C130" t="str">
            <v>Ibewa Level 14.G1</v>
          </cell>
          <cell r="D130">
            <v>73848</v>
          </cell>
          <cell r="E130">
            <v>1167</v>
          </cell>
          <cell r="F130">
            <v>0</v>
          </cell>
          <cell r="G130">
            <v>0</v>
          </cell>
          <cell r="H130" t="str">
            <v>GAS</v>
          </cell>
        </row>
        <row r="131">
          <cell r="B131" t="str">
            <v>131.01B</v>
          </cell>
          <cell r="C131" t="str">
            <v>Ibewa 2bis Side-Track</v>
          </cell>
          <cell r="D131">
            <v>69768</v>
          </cell>
          <cell r="E131">
            <v>1197</v>
          </cell>
          <cell r="F131">
            <v>0</v>
          </cell>
          <cell r="G131">
            <v>0</v>
          </cell>
          <cell r="H131" t="str">
            <v>GAS</v>
          </cell>
        </row>
        <row r="132">
          <cell r="B132" t="str">
            <v>131.01C</v>
          </cell>
          <cell r="C132" t="str">
            <v>Obagi Deep 125.G1</v>
          </cell>
          <cell r="D132">
            <v>73848</v>
          </cell>
          <cell r="E132">
            <v>1167</v>
          </cell>
          <cell r="F132">
            <v>0</v>
          </cell>
          <cell r="G132">
            <v>0</v>
          </cell>
          <cell r="H132" t="str">
            <v>GAS</v>
          </cell>
        </row>
        <row r="133">
          <cell r="B133" t="str">
            <v>131.01D</v>
          </cell>
          <cell r="C133" t="str">
            <v>OML 58 Gas Safety Operation IBW008</v>
          </cell>
          <cell r="D133">
            <v>163200</v>
          </cell>
          <cell r="E133">
            <v>1800</v>
          </cell>
          <cell r="F133">
            <v>0</v>
          </cell>
          <cell r="G133">
            <v>0</v>
          </cell>
          <cell r="H133" t="str">
            <v>GAS</v>
          </cell>
        </row>
        <row r="134">
          <cell r="B134" t="str">
            <v>131.01E</v>
          </cell>
          <cell r="C134" t="str">
            <v>OML 58 Gas Rig move to IBW12</v>
          </cell>
          <cell r="D134">
            <v>32640</v>
          </cell>
          <cell r="E134">
            <v>360</v>
          </cell>
          <cell r="F134">
            <v>0</v>
          </cell>
          <cell r="G134">
            <v>0</v>
          </cell>
          <cell r="H134" t="str">
            <v>GAS</v>
          </cell>
        </row>
        <row r="135">
          <cell r="B135" t="str">
            <v>131.01F</v>
          </cell>
          <cell r="C135" t="str">
            <v>OML 58 Gas Safety Operation IBW12</v>
          </cell>
          <cell r="D135">
            <v>163200</v>
          </cell>
          <cell r="E135">
            <v>1800</v>
          </cell>
          <cell r="F135">
            <v>0</v>
          </cell>
          <cell r="G135">
            <v>0</v>
          </cell>
          <cell r="H135" t="str">
            <v>GAS</v>
          </cell>
        </row>
        <row r="136">
          <cell r="B136" t="str">
            <v>131.01G</v>
          </cell>
          <cell r="C136" t="str">
            <v>OML 58 Gas Safety Operation IBW13</v>
          </cell>
          <cell r="D136">
            <v>190400</v>
          </cell>
          <cell r="E136">
            <v>2100</v>
          </cell>
          <cell r="F136">
            <v>0</v>
          </cell>
          <cell r="G136">
            <v>0</v>
          </cell>
          <cell r="H136" t="str">
            <v>GAS</v>
          </cell>
        </row>
        <row r="137">
          <cell r="B137" t="str">
            <v>131.02A</v>
          </cell>
          <cell r="C137" t="str">
            <v>Rig Move To Ibw Cluster</v>
          </cell>
          <cell r="E137">
            <v>840</v>
          </cell>
          <cell r="F137">
            <v>0</v>
          </cell>
          <cell r="G137">
            <v>0</v>
          </cell>
          <cell r="H137" t="str">
            <v>GAS</v>
          </cell>
        </row>
        <row r="138">
          <cell r="B138" t="str">
            <v>131.02B</v>
          </cell>
          <cell r="C138" t="str">
            <v>Ibewa 14</v>
          </cell>
          <cell r="D138">
            <v>217056</v>
          </cell>
          <cell r="E138">
            <v>3724</v>
          </cell>
          <cell r="F138">
            <v>0</v>
          </cell>
          <cell r="G138">
            <v>0</v>
          </cell>
          <cell r="H138" t="str">
            <v>GAS</v>
          </cell>
        </row>
        <row r="139">
          <cell r="B139" t="str">
            <v>131.02C</v>
          </cell>
          <cell r="C139" t="str">
            <v>Ibewa Level 14.G1</v>
          </cell>
          <cell r="D139">
            <v>82824</v>
          </cell>
          <cell r="E139">
            <v>1391</v>
          </cell>
          <cell r="F139">
            <v>0</v>
          </cell>
          <cell r="G139">
            <v>0</v>
          </cell>
          <cell r="H139" t="str">
            <v>GAS</v>
          </cell>
        </row>
        <row r="140">
          <cell r="B140" t="str">
            <v>131.02D</v>
          </cell>
          <cell r="C140" t="str">
            <v>Ibewa 2bis Side-Track</v>
          </cell>
          <cell r="D140">
            <v>128112</v>
          </cell>
          <cell r="E140">
            <v>2198</v>
          </cell>
          <cell r="F140">
            <v>0</v>
          </cell>
          <cell r="G140">
            <v>0</v>
          </cell>
          <cell r="H140" t="str">
            <v>GAS</v>
          </cell>
        </row>
        <row r="141">
          <cell r="B141" t="str">
            <v>131.02E</v>
          </cell>
          <cell r="C141" t="str">
            <v>Rig Move To Obagi Deep</v>
          </cell>
          <cell r="E141">
            <v>840</v>
          </cell>
          <cell r="F141">
            <v>0</v>
          </cell>
          <cell r="G141">
            <v>0</v>
          </cell>
          <cell r="H141" t="str">
            <v>GAS</v>
          </cell>
        </row>
        <row r="142">
          <cell r="B142" t="str">
            <v>131.02F</v>
          </cell>
          <cell r="C142" t="str">
            <v>Obagi Deep</v>
          </cell>
          <cell r="D142">
            <v>217056</v>
          </cell>
          <cell r="E142">
            <v>3724</v>
          </cell>
          <cell r="F142">
            <v>0</v>
          </cell>
          <cell r="G142">
            <v>0</v>
          </cell>
          <cell r="H142" t="str">
            <v>GAS</v>
          </cell>
        </row>
        <row r="143">
          <cell r="B143" t="str">
            <v>131.02G</v>
          </cell>
          <cell r="C143" t="str">
            <v>Obagi Deep 125.G1</v>
          </cell>
          <cell r="D143">
            <v>82824</v>
          </cell>
          <cell r="E143">
            <v>1391</v>
          </cell>
          <cell r="F143">
            <v>0</v>
          </cell>
          <cell r="G143">
            <v>0</v>
          </cell>
          <cell r="H143" t="str">
            <v>GAS</v>
          </cell>
        </row>
        <row r="144">
          <cell r="B144" t="str">
            <v>131.05A</v>
          </cell>
          <cell r="C144" t="str">
            <v>OML58 Gas Development Studies</v>
          </cell>
          <cell r="E144">
            <v>1800</v>
          </cell>
          <cell r="F144">
            <v>0</v>
          </cell>
          <cell r="G144">
            <v>548.89231999999993</v>
          </cell>
          <cell r="H144" t="str">
            <v>GAS</v>
          </cell>
        </row>
        <row r="145">
          <cell r="B145" t="str">
            <v>131.05B</v>
          </cell>
          <cell r="C145" t="str">
            <v>Gas Supply Optimisation Study</v>
          </cell>
          <cell r="E145">
            <v>500</v>
          </cell>
          <cell r="F145">
            <v>0</v>
          </cell>
          <cell r="G145">
            <v>0</v>
          </cell>
          <cell r="H145" t="str">
            <v>GAS</v>
          </cell>
        </row>
        <row r="146">
          <cell r="B146" t="str">
            <v>131.05C</v>
          </cell>
          <cell r="C146" t="str">
            <v>Gas Master Plan Review</v>
          </cell>
          <cell r="E146">
            <v>0</v>
          </cell>
          <cell r="F146">
            <v>0</v>
          </cell>
          <cell r="G146">
            <v>0</v>
          </cell>
          <cell r="H146" t="str">
            <v>GAS</v>
          </cell>
        </row>
        <row r="147">
          <cell r="B147" t="str">
            <v>131.05D</v>
          </cell>
          <cell r="C147" t="str">
            <v>NNPC Participation Gas</v>
          </cell>
          <cell r="E147">
            <v>100</v>
          </cell>
          <cell r="F147">
            <v>0</v>
          </cell>
          <cell r="G147">
            <v>0</v>
          </cell>
          <cell r="H147" t="str">
            <v>GAS</v>
          </cell>
        </row>
        <row r="148">
          <cell r="B148" t="str">
            <v>131.05E</v>
          </cell>
          <cell r="C148" t="str">
            <v>JV Offshore Gas Engineering Studies</v>
          </cell>
          <cell r="E148">
            <v>300</v>
          </cell>
          <cell r="F148">
            <v>0</v>
          </cell>
          <cell r="G148">
            <v>0</v>
          </cell>
          <cell r="H148" t="str">
            <v>GAS</v>
          </cell>
        </row>
        <row r="149">
          <cell r="B149" t="str">
            <v>131.05F</v>
          </cell>
          <cell r="C149" t="str">
            <v>IPP Studies</v>
          </cell>
          <cell r="E149">
            <v>4000</v>
          </cell>
          <cell r="F149">
            <v>0</v>
          </cell>
          <cell r="G149">
            <v>942</v>
          </cell>
          <cell r="H149" t="str">
            <v>GAS</v>
          </cell>
        </row>
        <row r="150">
          <cell r="B150" t="str">
            <v>131.06A</v>
          </cell>
          <cell r="C150" t="str">
            <v xml:space="preserve">Production Wells 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 t="str">
            <v>GAS</v>
          </cell>
        </row>
        <row r="151">
          <cell r="B151" t="str">
            <v>131.06B</v>
          </cell>
          <cell r="C151" t="str">
            <v>Others + Site Preparation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 t="str">
            <v>GAS</v>
          </cell>
        </row>
        <row r="152">
          <cell r="B152" t="str">
            <v>132.01A</v>
          </cell>
          <cell r="C152" t="str">
            <v>OML 58 Obagi deep</v>
          </cell>
          <cell r="F152">
            <v>0</v>
          </cell>
          <cell r="G152">
            <v>0</v>
          </cell>
          <cell r="H152" t="str">
            <v>FAC</v>
          </cell>
        </row>
        <row r="153">
          <cell r="B153" t="str">
            <v>132.01B</v>
          </cell>
          <cell r="C153" t="str">
            <v>OML 58 Ibewa 14</v>
          </cell>
          <cell r="F153">
            <v>0</v>
          </cell>
          <cell r="G153">
            <v>0</v>
          </cell>
          <cell r="H153" t="str">
            <v>FAC</v>
          </cell>
        </row>
        <row r="154">
          <cell r="B154" t="str">
            <v>132.01C</v>
          </cell>
          <cell r="C154" t="str">
            <v>OML 58 CD 20</v>
          </cell>
          <cell r="D154">
            <v>28620</v>
          </cell>
          <cell r="E154">
            <v>90</v>
          </cell>
          <cell r="F154">
            <v>7929.2569999999996</v>
          </cell>
          <cell r="G154">
            <v>0</v>
          </cell>
          <cell r="H154" t="str">
            <v>FAC</v>
          </cell>
        </row>
        <row r="155">
          <cell r="B155" t="str">
            <v>132.01D</v>
          </cell>
          <cell r="C155" t="str">
            <v>OML 58 CD 25</v>
          </cell>
          <cell r="D155">
            <v>28620</v>
          </cell>
          <cell r="E155">
            <v>90</v>
          </cell>
          <cell r="F155">
            <v>4719.23578</v>
          </cell>
          <cell r="G155">
            <v>14.70027</v>
          </cell>
          <cell r="H155" t="str">
            <v>FAC</v>
          </cell>
        </row>
        <row r="156">
          <cell r="B156" t="str">
            <v>132.01E</v>
          </cell>
          <cell r="C156" t="str">
            <v>OML 58 CD 21</v>
          </cell>
          <cell r="D156">
            <v>28620</v>
          </cell>
          <cell r="E156">
            <v>90</v>
          </cell>
          <cell r="F156">
            <v>29038.162739999996</v>
          </cell>
          <cell r="G156">
            <v>508</v>
          </cell>
          <cell r="H156" t="str">
            <v>FAC</v>
          </cell>
        </row>
        <row r="157">
          <cell r="B157" t="str">
            <v>132.01F</v>
          </cell>
          <cell r="C157" t="str">
            <v xml:space="preserve">OML 58 Obagi/Ibewa/Erema </v>
          </cell>
          <cell r="D157">
            <v>57120</v>
          </cell>
          <cell r="E157">
            <v>980</v>
          </cell>
          <cell r="F157">
            <v>5866</v>
          </cell>
          <cell r="G157">
            <v>96</v>
          </cell>
          <cell r="H157" t="str">
            <v>FAC</v>
          </cell>
        </row>
        <row r="158">
          <cell r="B158" t="str">
            <v>132.03A</v>
          </cell>
          <cell r="C158" t="str">
            <v>OML 102 Ofon Phase 2 Basic Engineering</v>
          </cell>
          <cell r="D158">
            <v>612000</v>
          </cell>
          <cell r="E158">
            <v>15500</v>
          </cell>
          <cell r="F158">
            <v>137743.27207000001</v>
          </cell>
          <cell r="G158">
            <v>17813.05701</v>
          </cell>
          <cell r="H158" t="str">
            <v>FAC</v>
          </cell>
        </row>
        <row r="159">
          <cell r="B159" t="str">
            <v>132.03AA</v>
          </cell>
          <cell r="C159" t="str">
            <v>OML100 Upgrade &amp; Edikan Water Injection</v>
          </cell>
          <cell r="D159">
            <v>204000</v>
          </cell>
          <cell r="E159">
            <v>18500</v>
          </cell>
          <cell r="F159">
            <v>19450</v>
          </cell>
          <cell r="G159">
            <v>1826</v>
          </cell>
          <cell r="H159" t="str">
            <v>FAC</v>
          </cell>
        </row>
        <row r="160">
          <cell r="B160" t="str">
            <v>132.03AC</v>
          </cell>
          <cell r="C160" t="str">
            <v>OML100 Nkarika Development Basic Engineering</v>
          </cell>
          <cell r="D160">
            <v>408</v>
          </cell>
          <cell r="E160">
            <v>7</v>
          </cell>
          <cell r="F160">
            <v>64</v>
          </cell>
          <cell r="G160">
            <v>3</v>
          </cell>
          <cell r="H160" t="str">
            <v>FAC</v>
          </cell>
        </row>
        <row r="161">
          <cell r="B161" t="str">
            <v>132.03CA</v>
          </cell>
          <cell r="C161" t="str">
            <v>OML 58 Upgrade BE/LLI</v>
          </cell>
          <cell r="D161">
            <v>316800</v>
          </cell>
          <cell r="E161">
            <v>5600</v>
          </cell>
          <cell r="F161">
            <v>26400</v>
          </cell>
          <cell r="G161">
            <v>485</v>
          </cell>
          <cell r="H161" t="str">
            <v>FAC</v>
          </cell>
        </row>
        <row r="162">
          <cell r="B162" t="str">
            <v>132.03CB</v>
          </cell>
          <cell r="C162" t="str">
            <v>OML 58 Alternative Export Line BE/LLI</v>
          </cell>
          <cell r="D162">
            <v>132000</v>
          </cell>
          <cell r="E162">
            <v>2800</v>
          </cell>
          <cell r="F162">
            <v>14200</v>
          </cell>
          <cell r="G162">
            <v>248</v>
          </cell>
          <cell r="H162" t="str">
            <v>FAC</v>
          </cell>
        </row>
        <row r="163">
          <cell r="B163" t="str">
            <v>132.03CC</v>
          </cell>
          <cell r="C163" t="str">
            <v>OML58 Land acquisition, roads, fencing, survey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 t="str">
            <v>FAC</v>
          </cell>
        </row>
        <row r="164">
          <cell r="B164" t="str">
            <v>132.03CCA</v>
          </cell>
          <cell r="C164" t="str">
            <v>Obagi Upgrade - Road Construction (preliminaries)</v>
          </cell>
          <cell r="D164">
            <v>184000</v>
          </cell>
          <cell r="E164">
            <v>0</v>
          </cell>
          <cell r="F164">
            <v>19066</v>
          </cell>
          <cell r="G164">
            <v>0</v>
          </cell>
          <cell r="H164" t="str">
            <v>FAC</v>
          </cell>
        </row>
        <row r="165">
          <cell r="B165" t="str">
            <v>132.03CCB</v>
          </cell>
          <cell r="C165" t="str">
            <v>Obagi Upgrade - Fence Construction</v>
          </cell>
          <cell r="D165">
            <v>128100</v>
          </cell>
          <cell r="E165">
            <v>0</v>
          </cell>
          <cell r="F165">
            <v>12755</v>
          </cell>
          <cell r="G165">
            <v>0</v>
          </cell>
          <cell r="H165" t="str">
            <v>FAC</v>
          </cell>
        </row>
        <row r="166">
          <cell r="B166" t="str">
            <v>132.05A</v>
          </cell>
          <cell r="C166" t="str">
            <v>OML 58 Obagi Helipad</v>
          </cell>
          <cell r="D166">
            <v>10600</v>
          </cell>
          <cell r="F166">
            <v>986</v>
          </cell>
          <cell r="G166">
            <v>0</v>
          </cell>
          <cell r="H166" t="str">
            <v>FAC</v>
          </cell>
        </row>
        <row r="167">
          <cell r="B167" t="str">
            <v>132.05AA</v>
          </cell>
          <cell r="C167" t="str">
            <v>OML 100 Boat landing Afia/Ime (3)</v>
          </cell>
          <cell r="D167">
            <v>19992</v>
          </cell>
          <cell r="E167">
            <v>63</v>
          </cell>
          <cell r="F167">
            <v>1800</v>
          </cell>
          <cell r="G167">
            <v>5</v>
          </cell>
          <cell r="H167" t="str">
            <v>FAC</v>
          </cell>
        </row>
        <row r="168">
          <cell r="B168" t="str">
            <v>132.05AB</v>
          </cell>
          <cell r="C168" t="str">
            <v>OML 100 Control Room ODP Refurbishment</v>
          </cell>
          <cell r="D168">
            <v>2448</v>
          </cell>
          <cell r="E168">
            <v>42</v>
          </cell>
          <cell r="F168">
            <v>691.69659999999999</v>
          </cell>
          <cell r="G168">
            <v>190</v>
          </cell>
          <cell r="H168" t="str">
            <v>FAC</v>
          </cell>
        </row>
        <row r="169">
          <cell r="B169" t="str">
            <v>132.05AC</v>
          </cell>
          <cell r="C169" t="str">
            <v>OML 100 DCS &amp; PLC callout contract</v>
          </cell>
          <cell r="D169">
            <v>4080</v>
          </cell>
          <cell r="E169">
            <v>70</v>
          </cell>
          <cell r="F169">
            <v>340</v>
          </cell>
          <cell r="G169">
            <v>115</v>
          </cell>
          <cell r="H169" t="str">
            <v>FAC</v>
          </cell>
        </row>
        <row r="170">
          <cell r="B170" t="str">
            <v>132.05AD</v>
          </cell>
          <cell r="C170" t="str">
            <v>OML 100 DCS Upgrading</v>
          </cell>
          <cell r="D170">
            <v>14280</v>
          </cell>
          <cell r="E170">
            <v>195</v>
          </cell>
          <cell r="F170">
            <v>1190</v>
          </cell>
          <cell r="G170">
            <v>16</v>
          </cell>
          <cell r="H170" t="str">
            <v>FAC</v>
          </cell>
        </row>
        <row r="171">
          <cell r="B171" t="str">
            <v>132.05AE</v>
          </cell>
          <cell r="C171" t="str">
            <v>OML 100 ESDV replacement revamping</v>
          </cell>
          <cell r="D171">
            <v>6120</v>
          </cell>
          <cell r="E171">
            <v>205</v>
          </cell>
          <cell r="F171">
            <v>510</v>
          </cell>
          <cell r="G171">
            <v>96</v>
          </cell>
          <cell r="H171" t="str">
            <v>FAC</v>
          </cell>
        </row>
        <row r="172">
          <cell r="B172" t="str">
            <v>132.05AF</v>
          </cell>
          <cell r="C172" t="str">
            <v>OML 100 IMD New wells gas lift lines</v>
          </cell>
          <cell r="D172">
            <v>16320</v>
          </cell>
          <cell r="E172">
            <v>280</v>
          </cell>
          <cell r="F172">
            <v>1360</v>
          </cell>
          <cell r="G172">
            <v>27</v>
          </cell>
          <cell r="H172" t="str">
            <v>FAC</v>
          </cell>
        </row>
        <row r="173">
          <cell r="B173" t="str">
            <v>132.05AG</v>
          </cell>
          <cell r="C173" t="str">
            <v>OML 100 Installation of Automatic Sampler on test separators</v>
          </cell>
          <cell r="D173">
            <v>7616</v>
          </cell>
          <cell r="E173">
            <v>84</v>
          </cell>
          <cell r="F173">
            <v>635</v>
          </cell>
          <cell r="G173">
            <v>15</v>
          </cell>
          <cell r="H173" t="str">
            <v>FAC</v>
          </cell>
        </row>
        <row r="174">
          <cell r="B174" t="str">
            <v>132.05AH</v>
          </cell>
          <cell r="C174" t="str">
            <v>OML 100 Intrumentation Improv.</v>
          </cell>
          <cell r="D174">
            <v>2040</v>
          </cell>
          <cell r="E174">
            <v>35</v>
          </cell>
          <cell r="F174">
            <v>170</v>
          </cell>
          <cell r="G174">
            <v>3</v>
          </cell>
          <cell r="H174" t="str">
            <v>FAC</v>
          </cell>
        </row>
        <row r="175">
          <cell r="B175" t="str">
            <v>132.05AI</v>
          </cell>
          <cell r="C175" t="str">
            <v>OML 100 Minor Works</v>
          </cell>
          <cell r="E175">
            <v>0</v>
          </cell>
          <cell r="F175">
            <v>8843.4534800000001</v>
          </cell>
          <cell r="G175">
            <v>49</v>
          </cell>
          <cell r="H175" t="str">
            <v>FAC</v>
          </cell>
        </row>
        <row r="176">
          <cell r="B176" t="str">
            <v>132.05AJ</v>
          </cell>
          <cell r="C176" t="str">
            <v>OML 100 ODP Amenam fuel gas connection</v>
          </cell>
          <cell r="D176">
            <v>3264</v>
          </cell>
          <cell r="E176">
            <v>56</v>
          </cell>
          <cell r="F176">
            <v>272</v>
          </cell>
          <cell r="G176">
            <v>5</v>
          </cell>
          <cell r="H176" t="str">
            <v>FAC</v>
          </cell>
        </row>
        <row r="177">
          <cell r="B177" t="str">
            <v>132.05AK</v>
          </cell>
          <cell r="C177" t="str">
            <v>OML 100 ODP ESD reliability improvement</v>
          </cell>
          <cell r="D177">
            <v>16320</v>
          </cell>
          <cell r="E177">
            <v>130</v>
          </cell>
          <cell r="F177">
            <v>1360</v>
          </cell>
          <cell r="G177">
            <v>11</v>
          </cell>
          <cell r="H177" t="str">
            <v>FAC</v>
          </cell>
        </row>
        <row r="178">
          <cell r="B178" t="str">
            <v>132.05AL</v>
          </cell>
          <cell r="C178" t="str">
            <v>OML 100 PSV Discharge, Fresh Water Tank, Chlorination</v>
          </cell>
          <cell r="D178">
            <v>4080</v>
          </cell>
          <cell r="E178">
            <v>70</v>
          </cell>
          <cell r="F178">
            <v>340</v>
          </cell>
          <cell r="G178">
            <v>6</v>
          </cell>
          <cell r="H178" t="str">
            <v>FAC</v>
          </cell>
        </row>
        <row r="179">
          <cell r="B179" t="str">
            <v>132.05AM</v>
          </cell>
          <cell r="C179" t="str">
            <v>OML 100 Satellite fifi reliability</v>
          </cell>
          <cell r="D179">
            <v>2040</v>
          </cell>
          <cell r="E179">
            <v>35</v>
          </cell>
          <cell r="F179">
            <v>170</v>
          </cell>
          <cell r="G179">
            <v>3</v>
          </cell>
          <cell r="H179" t="str">
            <v>FAC</v>
          </cell>
        </row>
        <row r="180">
          <cell r="B180" t="str">
            <v>132.05AN</v>
          </cell>
          <cell r="C180" t="str">
            <v>OML 100 Technical piping review</v>
          </cell>
          <cell r="D180">
            <v>3672</v>
          </cell>
          <cell r="E180">
            <v>63</v>
          </cell>
          <cell r="F180">
            <v>428</v>
          </cell>
          <cell r="G180">
            <v>5</v>
          </cell>
          <cell r="H180" t="str">
            <v>FAC</v>
          </cell>
        </row>
        <row r="181">
          <cell r="B181" t="str">
            <v>132.05AO</v>
          </cell>
          <cell r="C181" t="str">
            <v>OML 100 Water Treatment Upgrade</v>
          </cell>
          <cell r="D181">
            <v>2040</v>
          </cell>
          <cell r="E181">
            <v>35</v>
          </cell>
          <cell r="F181">
            <v>170</v>
          </cell>
          <cell r="G181">
            <v>3</v>
          </cell>
          <cell r="H181" t="str">
            <v>FAC</v>
          </cell>
        </row>
        <row r="182">
          <cell r="B182" t="str">
            <v>132.05AP</v>
          </cell>
          <cell r="C182" t="str">
            <v>OML 102 Antiscale and bioxyde injection</v>
          </cell>
          <cell r="D182">
            <v>4080</v>
          </cell>
          <cell r="E182">
            <v>70</v>
          </cell>
          <cell r="F182">
            <v>340</v>
          </cell>
          <cell r="G182">
            <v>6</v>
          </cell>
          <cell r="H182" t="str">
            <v>FAC</v>
          </cell>
        </row>
        <row r="183">
          <cell r="B183" t="str">
            <v>132.05AQ</v>
          </cell>
          <cell r="C183" t="str">
            <v>OML 102 Boat landing (4)</v>
          </cell>
          <cell r="D183">
            <v>26656</v>
          </cell>
          <cell r="E183">
            <v>84</v>
          </cell>
          <cell r="F183">
            <v>2221</v>
          </cell>
          <cell r="G183">
            <v>9</v>
          </cell>
          <cell r="H183" t="str">
            <v>FAC</v>
          </cell>
        </row>
        <row r="184">
          <cell r="B184" t="str">
            <v>132.05AR</v>
          </cell>
          <cell r="C184" t="str">
            <v>OML 102 DCS &amp; PLC Callout contract</v>
          </cell>
          <cell r="D184">
            <v>2040</v>
          </cell>
          <cell r="E184">
            <v>35</v>
          </cell>
          <cell r="F184">
            <v>374</v>
          </cell>
          <cell r="G184">
            <v>82</v>
          </cell>
          <cell r="H184" t="str">
            <v>FAC</v>
          </cell>
        </row>
        <row r="185">
          <cell r="B185" t="str">
            <v>132.05AS</v>
          </cell>
          <cell r="C185" t="str">
            <v>OML 102 Fuel quality improve</v>
          </cell>
          <cell r="D185">
            <v>2040</v>
          </cell>
          <cell r="E185">
            <v>35</v>
          </cell>
          <cell r="F185">
            <v>170</v>
          </cell>
          <cell r="G185">
            <v>3</v>
          </cell>
          <cell r="H185" t="str">
            <v>FAC</v>
          </cell>
        </row>
        <row r="186">
          <cell r="B186" t="str">
            <v>132.05AT</v>
          </cell>
          <cell r="C186" t="str">
            <v>OML 102 Minor Works</v>
          </cell>
          <cell r="F186">
            <v>0</v>
          </cell>
          <cell r="G186">
            <v>0</v>
          </cell>
          <cell r="H186" t="str">
            <v>FAC</v>
          </cell>
        </row>
        <row r="187">
          <cell r="B187" t="str">
            <v>132.05AU</v>
          </cell>
          <cell r="C187" t="str">
            <v>OML 102 PSV Discharge, Fresh Water Tank, Chlorination</v>
          </cell>
          <cell r="D187">
            <v>4080</v>
          </cell>
          <cell r="E187">
            <v>70</v>
          </cell>
          <cell r="F187">
            <v>398</v>
          </cell>
          <cell r="G187">
            <v>5</v>
          </cell>
          <cell r="H187" t="str">
            <v>FAC</v>
          </cell>
        </row>
        <row r="188">
          <cell r="B188" t="str">
            <v>132.05AV</v>
          </cell>
          <cell r="C188" t="str">
            <v>FSO Unity Turbine replacement /Maintenance</v>
          </cell>
          <cell r="E188">
            <v>600</v>
          </cell>
          <cell r="F188">
            <v>0</v>
          </cell>
          <cell r="G188">
            <v>172</v>
          </cell>
          <cell r="H188" t="str">
            <v>FAC</v>
          </cell>
        </row>
        <row r="189">
          <cell r="B189" t="str">
            <v>132.05AW</v>
          </cell>
          <cell r="C189" t="str">
            <v>OML 57 MINOR WORKS</v>
          </cell>
          <cell r="F189">
            <v>21.34976</v>
          </cell>
          <cell r="G189">
            <v>0.84483000000000008</v>
          </cell>
          <cell r="H189" t="str">
            <v>FAC</v>
          </cell>
        </row>
        <row r="190">
          <cell r="B190" t="str">
            <v>132.05AX</v>
          </cell>
          <cell r="C190" t="str">
            <v>OML 102 SOLAR TURBIN</v>
          </cell>
          <cell r="F190">
            <v>0</v>
          </cell>
          <cell r="G190">
            <v>0</v>
          </cell>
          <cell r="H190" t="str">
            <v>FAC</v>
          </cell>
        </row>
        <row r="191">
          <cell r="B191" t="str">
            <v>132.05AY</v>
          </cell>
          <cell r="C191" t="str">
            <v>OML 58 ALSTOM TOOL P</v>
          </cell>
          <cell r="F191">
            <v>386.23515000000003</v>
          </cell>
          <cell r="G191">
            <v>7.7973800000000004</v>
          </cell>
          <cell r="H191" t="str">
            <v>FAC</v>
          </cell>
        </row>
        <row r="192">
          <cell r="B192" t="str">
            <v>132.05AZ</v>
          </cell>
          <cell r="C192" t="str">
            <v>OML 58  OBAGI PETROL</v>
          </cell>
          <cell r="F192">
            <v>0</v>
          </cell>
          <cell r="G192">
            <v>-109.87603</v>
          </cell>
          <cell r="H192" t="str">
            <v>FAC</v>
          </cell>
        </row>
        <row r="193">
          <cell r="B193" t="str">
            <v>132.05B</v>
          </cell>
          <cell r="C193" t="str">
            <v>OML 58  Survey Co-ordinates Harmonization</v>
          </cell>
          <cell r="D193">
            <v>15000</v>
          </cell>
          <cell r="E193">
            <v>30</v>
          </cell>
          <cell r="F193">
            <v>10891</v>
          </cell>
          <cell r="G193">
            <v>74</v>
          </cell>
          <cell r="H193" t="str">
            <v>FAC</v>
          </cell>
        </row>
        <row r="194">
          <cell r="B194" t="str">
            <v>132.05BA</v>
          </cell>
          <cell r="C194" t="str">
            <v>OML 100 TRANSFORMER</v>
          </cell>
          <cell r="F194">
            <v>380.22045000000003</v>
          </cell>
          <cell r="G194">
            <v>101.27605</v>
          </cell>
          <cell r="H194" t="str">
            <v>FAC</v>
          </cell>
        </row>
        <row r="195">
          <cell r="B195" t="str">
            <v>132.05C</v>
          </cell>
          <cell r="C195" t="str">
            <v>OML 58 Control Room Revamping</v>
          </cell>
          <cell r="D195">
            <v>16320</v>
          </cell>
          <cell r="E195">
            <v>280</v>
          </cell>
          <cell r="F195">
            <v>17124.055609999999</v>
          </cell>
          <cell r="G195">
            <v>189.52695</v>
          </cell>
          <cell r="H195" t="str">
            <v>FAC</v>
          </cell>
        </row>
        <row r="196">
          <cell r="B196" t="str">
            <v>132.05D</v>
          </cell>
          <cell r="C196" t="str">
            <v>OML 58 DCS &amp; PLC Call Out Contract</v>
          </cell>
          <cell r="E196">
            <v>50</v>
          </cell>
          <cell r="F196">
            <v>626</v>
          </cell>
          <cell r="G196">
            <v>4</v>
          </cell>
          <cell r="H196" t="str">
            <v>FAC</v>
          </cell>
        </row>
        <row r="197">
          <cell r="B197" t="str">
            <v>132.05E</v>
          </cell>
          <cell r="C197" t="str">
            <v>OML 58 Double block and bleed system</v>
          </cell>
          <cell r="D197">
            <v>3264</v>
          </cell>
          <cell r="E197">
            <v>76</v>
          </cell>
          <cell r="F197">
            <v>272</v>
          </cell>
          <cell r="G197">
            <v>6</v>
          </cell>
          <cell r="H197" t="str">
            <v>FAC</v>
          </cell>
        </row>
        <row r="198">
          <cell r="B198" t="str">
            <v>132.05F</v>
          </cell>
          <cell r="C198" t="str">
            <v>OML 58 External lighting improv at Ogbogu</v>
          </cell>
          <cell r="D198">
            <v>6800</v>
          </cell>
          <cell r="E198">
            <v>0</v>
          </cell>
          <cell r="F198">
            <v>567</v>
          </cell>
          <cell r="G198">
            <v>0</v>
          </cell>
          <cell r="H198" t="str">
            <v>FAC</v>
          </cell>
        </row>
        <row r="199">
          <cell r="B199" t="str">
            <v>132.05G</v>
          </cell>
          <cell r="C199" t="str">
            <v xml:space="preserve">OML 58 Fifi Network Revamping </v>
          </cell>
          <cell r="D199">
            <v>12240</v>
          </cell>
          <cell r="E199">
            <v>210</v>
          </cell>
          <cell r="F199">
            <v>49155</v>
          </cell>
          <cell r="G199">
            <v>879</v>
          </cell>
          <cell r="H199" t="str">
            <v>FAC</v>
          </cell>
        </row>
        <row r="200">
          <cell r="B200" t="str">
            <v>132.05H</v>
          </cell>
          <cell r="C200" t="str">
            <v>OML 58 Flow metering</v>
          </cell>
          <cell r="E200">
            <v>100</v>
          </cell>
          <cell r="F200">
            <v>0</v>
          </cell>
          <cell r="G200">
            <v>8</v>
          </cell>
          <cell r="H200" t="str">
            <v>FAC</v>
          </cell>
        </row>
        <row r="201">
          <cell r="B201" t="str">
            <v>132.05I</v>
          </cell>
          <cell r="C201" t="str">
            <v>OML 58 Flowline OPPS</v>
          </cell>
          <cell r="D201">
            <v>2448</v>
          </cell>
          <cell r="E201">
            <v>42</v>
          </cell>
          <cell r="F201">
            <v>859.95</v>
          </cell>
          <cell r="G201">
            <v>653</v>
          </cell>
          <cell r="H201" t="str">
            <v>FAC</v>
          </cell>
        </row>
        <row r="202">
          <cell r="B202" t="str">
            <v>132.05J</v>
          </cell>
          <cell r="C202" t="str">
            <v>OML 58 Flowmeter Calibration</v>
          </cell>
          <cell r="D202">
            <v>6800</v>
          </cell>
          <cell r="E202">
            <v>0</v>
          </cell>
          <cell r="F202">
            <v>567</v>
          </cell>
          <cell r="G202">
            <v>0</v>
          </cell>
          <cell r="H202" t="str">
            <v>FAC</v>
          </cell>
        </row>
        <row r="203">
          <cell r="B203" t="str">
            <v>132.05K</v>
          </cell>
          <cell r="C203" t="str">
            <v>OML 58 Gas engine ignition revamping</v>
          </cell>
          <cell r="D203">
            <v>8160</v>
          </cell>
          <cell r="E203">
            <v>140</v>
          </cell>
          <cell r="F203">
            <v>680</v>
          </cell>
          <cell r="G203">
            <v>190</v>
          </cell>
          <cell r="H203" t="str">
            <v>FAC</v>
          </cell>
        </row>
        <row r="204">
          <cell r="B204" t="str">
            <v>132.05L</v>
          </cell>
          <cell r="C204" t="str">
            <v xml:space="preserve">OML 58 Gas Instrum </v>
          </cell>
          <cell r="D204">
            <v>6800</v>
          </cell>
          <cell r="E204">
            <v>50</v>
          </cell>
          <cell r="F204">
            <v>567</v>
          </cell>
          <cell r="G204">
            <v>8</v>
          </cell>
          <cell r="H204" t="str">
            <v>FAC</v>
          </cell>
        </row>
        <row r="205">
          <cell r="B205" t="str">
            <v>132.05M</v>
          </cell>
          <cell r="C205" t="str">
            <v>OML 58 Minor Works</v>
          </cell>
          <cell r="E205">
            <v>0</v>
          </cell>
          <cell r="F205">
            <v>3755</v>
          </cell>
          <cell r="G205">
            <v>0</v>
          </cell>
          <cell r="H205" t="str">
            <v>FAC</v>
          </cell>
        </row>
        <row r="206">
          <cell r="B206" t="str">
            <v>132.05O</v>
          </cell>
          <cell r="C206" t="str">
            <v>OML 58 New Mopol Camp</v>
          </cell>
          <cell r="D206">
            <v>9851</v>
          </cell>
          <cell r="E206">
            <v>0</v>
          </cell>
          <cell r="F206">
            <v>821</v>
          </cell>
          <cell r="G206">
            <v>0</v>
          </cell>
          <cell r="H206" t="str">
            <v>FAC</v>
          </cell>
        </row>
        <row r="207">
          <cell r="B207" t="str">
            <v>132.05P</v>
          </cell>
          <cell r="C207" t="str">
            <v>OML 58 New Water Injection Pump</v>
          </cell>
          <cell r="D207">
            <v>16500</v>
          </cell>
          <cell r="E207">
            <v>716</v>
          </cell>
          <cell r="F207">
            <v>1870</v>
          </cell>
          <cell r="G207">
            <v>60</v>
          </cell>
          <cell r="H207" t="str">
            <v>FAC</v>
          </cell>
        </row>
        <row r="208">
          <cell r="B208" t="str">
            <v>132.05Q</v>
          </cell>
          <cell r="C208" t="str">
            <v>OML 58 Obagi Camp access control system</v>
          </cell>
          <cell r="D208">
            <v>4080</v>
          </cell>
          <cell r="E208">
            <v>110</v>
          </cell>
          <cell r="F208">
            <v>839</v>
          </cell>
          <cell r="G208">
            <v>24</v>
          </cell>
          <cell r="H208" t="str">
            <v>FAC</v>
          </cell>
        </row>
        <row r="209">
          <cell r="B209" t="str">
            <v>132.05R</v>
          </cell>
          <cell r="C209" t="str">
            <v>OML 58 Obite/Ibewa Security Structure</v>
          </cell>
          <cell r="D209">
            <v>8160</v>
          </cell>
          <cell r="E209">
            <v>140</v>
          </cell>
          <cell r="F209">
            <v>680</v>
          </cell>
          <cell r="G209">
            <v>12</v>
          </cell>
          <cell r="H209" t="str">
            <v>FAC</v>
          </cell>
        </row>
        <row r="210">
          <cell r="B210" t="str">
            <v>132.05S</v>
          </cell>
          <cell r="C210" t="str">
            <v>OML 58 Ogbogu chemicals storage relocation</v>
          </cell>
          <cell r="D210">
            <v>25840</v>
          </cell>
          <cell r="F210">
            <v>2153</v>
          </cell>
          <cell r="G210">
            <v>0</v>
          </cell>
          <cell r="H210" t="str">
            <v>FAC</v>
          </cell>
        </row>
        <row r="211">
          <cell r="B211" t="str">
            <v>132.05T</v>
          </cell>
          <cell r="C211" t="str">
            <v>OML 58 Ogbogu flowstation API revamping</v>
          </cell>
          <cell r="D211">
            <v>0</v>
          </cell>
          <cell r="F211">
            <v>53</v>
          </cell>
          <cell r="G211">
            <v>1</v>
          </cell>
          <cell r="H211" t="str">
            <v>FAC</v>
          </cell>
        </row>
        <row r="212">
          <cell r="B212" t="str">
            <v>132.05U</v>
          </cell>
          <cell r="C212" t="str">
            <v>OML 58 Ogbogu pavement</v>
          </cell>
          <cell r="D212">
            <v>6800</v>
          </cell>
          <cell r="F212">
            <v>567</v>
          </cell>
          <cell r="G212">
            <v>0</v>
          </cell>
          <cell r="H212" t="str">
            <v>FAC</v>
          </cell>
        </row>
        <row r="213">
          <cell r="B213" t="str">
            <v>132.05V</v>
          </cell>
          <cell r="C213" t="str">
            <v>OML 58 Pipe wash and safety shave</v>
          </cell>
          <cell r="D213">
            <v>4080</v>
          </cell>
          <cell r="E213">
            <v>70</v>
          </cell>
          <cell r="F213">
            <v>340</v>
          </cell>
          <cell r="G213">
            <v>6</v>
          </cell>
          <cell r="H213" t="str">
            <v>FAC</v>
          </cell>
        </row>
        <row r="214">
          <cell r="B214" t="str">
            <v>132.05W</v>
          </cell>
          <cell r="C214" t="str">
            <v>OML 58 Restaurant HVAC System revamping</v>
          </cell>
          <cell r="D214">
            <v>2040</v>
          </cell>
          <cell r="E214">
            <v>35</v>
          </cell>
          <cell r="F214">
            <v>170</v>
          </cell>
          <cell r="G214">
            <v>3</v>
          </cell>
          <cell r="H214" t="str">
            <v>FAC</v>
          </cell>
        </row>
        <row r="215">
          <cell r="B215" t="str">
            <v>132.05X</v>
          </cell>
          <cell r="C215" t="str">
            <v>OML 58 Wash tank modif</v>
          </cell>
          <cell r="D215">
            <v>2040</v>
          </cell>
          <cell r="E215">
            <v>35</v>
          </cell>
          <cell r="F215">
            <v>170</v>
          </cell>
          <cell r="G215">
            <v>3</v>
          </cell>
          <cell r="H215" t="str">
            <v>FAC</v>
          </cell>
        </row>
        <row r="216">
          <cell r="B216" t="str">
            <v>132.05Y</v>
          </cell>
          <cell r="C216" t="str">
            <v>OML 58 Field view software</v>
          </cell>
          <cell r="D216">
            <v>5576</v>
          </cell>
          <cell r="E216">
            <v>9</v>
          </cell>
          <cell r="F216">
            <v>465</v>
          </cell>
          <cell r="G216">
            <v>1</v>
          </cell>
          <cell r="H216" t="str">
            <v>FAC</v>
          </cell>
        </row>
        <row r="217">
          <cell r="B217" t="str">
            <v>132.05Z</v>
          </cell>
          <cell r="C217" t="str">
            <v>FSO New TV System</v>
          </cell>
          <cell r="D217">
            <v>0</v>
          </cell>
          <cell r="E217">
            <v>50</v>
          </cell>
          <cell r="F217">
            <v>0</v>
          </cell>
          <cell r="G217">
            <v>4</v>
          </cell>
          <cell r="H217" t="str">
            <v>FAC</v>
          </cell>
        </row>
        <row r="218">
          <cell r="B218" t="str">
            <v>132.10A</v>
          </cell>
          <cell r="C218" t="str">
            <v>OML102 Ofon Complementary Development</v>
          </cell>
          <cell r="D218">
            <v>5440</v>
          </cell>
          <cell r="E218">
            <v>360</v>
          </cell>
          <cell r="F218">
            <v>784</v>
          </cell>
          <cell r="G218">
            <v>255</v>
          </cell>
          <cell r="H218" t="str">
            <v>FAC</v>
          </cell>
        </row>
        <row r="219">
          <cell r="B219" t="str">
            <v>132.10B</v>
          </cell>
          <cell r="C219" t="str">
            <v>OML 58 Engineering Studies</v>
          </cell>
          <cell r="D219">
            <v>8160</v>
          </cell>
          <cell r="E219">
            <v>1140</v>
          </cell>
          <cell r="F219">
            <v>3743</v>
          </cell>
          <cell r="G219">
            <v>637.94650000000001</v>
          </cell>
          <cell r="H219" t="str">
            <v>FAC</v>
          </cell>
        </row>
        <row r="220">
          <cell r="B220" t="str">
            <v>132.10C</v>
          </cell>
          <cell r="C220" t="str">
            <v>OML 100 Complimentary Dev. Studies</v>
          </cell>
          <cell r="D220">
            <v>27200</v>
          </cell>
          <cell r="E220">
            <v>1800</v>
          </cell>
          <cell r="F220">
            <v>2894</v>
          </cell>
          <cell r="G220">
            <v>3072</v>
          </cell>
          <cell r="H220" t="str">
            <v>FAC</v>
          </cell>
        </row>
        <row r="221">
          <cell r="B221" t="str">
            <v>132.10D</v>
          </cell>
          <cell r="C221" t="str">
            <v>General Development Studies</v>
          </cell>
          <cell r="D221">
            <v>0</v>
          </cell>
          <cell r="E221">
            <v>0</v>
          </cell>
          <cell r="F221">
            <v>0</v>
          </cell>
          <cell r="G221">
            <v>677</v>
          </cell>
          <cell r="H221" t="str">
            <v>FAC</v>
          </cell>
        </row>
        <row r="222">
          <cell r="B222" t="str">
            <v>132.10E</v>
          </cell>
          <cell r="C222" t="str">
            <v>NNPC/DPR Participation Dev  Studies</v>
          </cell>
          <cell r="D222">
            <v>2720</v>
          </cell>
          <cell r="E222">
            <v>180</v>
          </cell>
          <cell r="F222">
            <v>227</v>
          </cell>
          <cell r="G222">
            <v>18</v>
          </cell>
          <cell r="H222" t="str">
            <v>FAC</v>
          </cell>
        </row>
        <row r="223">
          <cell r="B223" t="str">
            <v>132.10F</v>
          </cell>
          <cell r="C223" t="str">
            <v>OML 57 Development Studies</v>
          </cell>
          <cell r="F223">
            <v>0</v>
          </cell>
          <cell r="G223">
            <v>0</v>
          </cell>
          <cell r="H223" t="str">
            <v>FAC</v>
          </cell>
        </row>
        <row r="224">
          <cell r="B224" t="str">
            <v>132.10G</v>
          </cell>
          <cell r="C224" t="str">
            <v>OML 99 Engineering studies</v>
          </cell>
          <cell r="F224">
            <v>0</v>
          </cell>
          <cell r="G224">
            <v>-8.9640799999999992</v>
          </cell>
          <cell r="H224" t="str">
            <v>FAC</v>
          </cell>
        </row>
        <row r="225">
          <cell r="B225" t="str">
            <v>132.11A</v>
          </cell>
          <cell r="C225" t="str">
            <v>Flowlines</v>
          </cell>
          <cell r="D225">
            <v>7149</v>
          </cell>
          <cell r="E225">
            <v>63</v>
          </cell>
          <cell r="F225">
            <v>615</v>
          </cell>
          <cell r="G225">
            <v>8</v>
          </cell>
          <cell r="H225" t="str">
            <v>FAC</v>
          </cell>
        </row>
        <row r="226">
          <cell r="B226" t="str">
            <v>132.11B</v>
          </cell>
          <cell r="C226" t="str">
            <v>Gathering Station</v>
          </cell>
          <cell r="D226">
            <v>78865</v>
          </cell>
          <cell r="E226">
            <v>2120</v>
          </cell>
          <cell r="F226">
            <v>6572</v>
          </cell>
          <cell r="G226">
            <v>177</v>
          </cell>
          <cell r="H226" t="str">
            <v>FAC</v>
          </cell>
        </row>
        <row r="227">
          <cell r="B227" t="str">
            <v>132.11C</v>
          </cell>
          <cell r="C227" t="str">
            <v>Secondary Recovery System</v>
          </cell>
          <cell r="D227">
            <v>15830</v>
          </cell>
          <cell r="E227">
            <v>220</v>
          </cell>
          <cell r="F227">
            <v>1849</v>
          </cell>
          <cell r="G227">
            <v>29</v>
          </cell>
          <cell r="H227" t="str">
            <v>FAC</v>
          </cell>
        </row>
        <row r="228">
          <cell r="B228" t="str">
            <v>132.11D</v>
          </cell>
          <cell r="C228" t="str">
            <v>Engineering Studies</v>
          </cell>
          <cell r="D228">
            <v>2176</v>
          </cell>
          <cell r="E228">
            <v>224</v>
          </cell>
          <cell r="F228">
            <v>181</v>
          </cell>
          <cell r="G228">
            <v>19</v>
          </cell>
          <cell r="H228" t="str">
            <v>FAC</v>
          </cell>
        </row>
        <row r="229">
          <cell r="B229" t="str">
            <v>133.01A</v>
          </cell>
          <cell r="C229" t="str">
            <v>Flowline OML 58 OB X</v>
          </cell>
          <cell r="D229">
            <v>0</v>
          </cell>
          <cell r="E229">
            <v>900</v>
          </cell>
          <cell r="F229">
            <v>0</v>
          </cell>
          <cell r="G229">
            <v>226</v>
          </cell>
          <cell r="H229" t="str">
            <v>GAS</v>
          </cell>
        </row>
        <row r="230">
          <cell r="B230" t="str">
            <v>133.01B</v>
          </cell>
          <cell r="C230" t="str">
            <v>OBAGI 122 Claims</v>
          </cell>
          <cell r="E230">
            <v>600</v>
          </cell>
          <cell r="F230">
            <v>0</v>
          </cell>
          <cell r="G230">
            <v>124</v>
          </cell>
          <cell r="H230" t="str">
            <v>GAS</v>
          </cell>
        </row>
        <row r="231">
          <cell r="B231" t="str">
            <v>133.03A</v>
          </cell>
          <cell r="C231" t="str">
            <v>OML58 Ibewa PC Obite HP Pipeline</v>
          </cell>
          <cell r="E231">
            <v>1000</v>
          </cell>
          <cell r="F231">
            <v>9751.6741300000012</v>
          </cell>
          <cell r="G231">
            <v>704</v>
          </cell>
          <cell r="H231" t="str">
            <v>GAS</v>
          </cell>
        </row>
        <row r="232">
          <cell r="B232" t="str">
            <v>133.03B</v>
          </cell>
          <cell r="C232" t="str">
            <v>OML 58 Obite Debottlenecking</v>
          </cell>
          <cell r="D232">
            <v>237685</v>
          </cell>
          <cell r="E232">
            <v>8322</v>
          </cell>
          <cell r="F232">
            <v>20422</v>
          </cell>
          <cell r="G232">
            <v>2197</v>
          </cell>
          <cell r="H232" t="str">
            <v>GAS</v>
          </cell>
        </row>
        <row r="233">
          <cell r="B233" t="str">
            <v>133.03C</v>
          </cell>
          <cell r="C233" t="str">
            <v>OML 58 Upgrade BE/LLI</v>
          </cell>
          <cell r="E233">
            <v>8000</v>
          </cell>
          <cell r="F233">
            <v>2313</v>
          </cell>
          <cell r="G233">
            <v>681</v>
          </cell>
          <cell r="H233" t="str">
            <v>GAS</v>
          </cell>
        </row>
        <row r="234">
          <cell r="B234" t="str">
            <v>133.03D</v>
          </cell>
          <cell r="C234" t="str">
            <v>Independent Power Project (IPP) Implementation</v>
          </cell>
          <cell r="E234">
            <v>2000</v>
          </cell>
          <cell r="F234">
            <v>0</v>
          </cell>
          <cell r="G234">
            <v>189</v>
          </cell>
          <cell r="H234" t="str">
            <v>GAS</v>
          </cell>
        </row>
        <row r="235">
          <cell r="B235" t="str">
            <v>133.03E</v>
          </cell>
          <cell r="C235" t="str">
            <v>OML58 Obite-Ubeta-Bonny Gas line BE/LLI</v>
          </cell>
          <cell r="D235">
            <v>244800</v>
          </cell>
          <cell r="E235">
            <v>4200</v>
          </cell>
          <cell r="F235">
            <v>28474.196100000001</v>
          </cell>
          <cell r="G235">
            <v>746.09945999999991</v>
          </cell>
          <cell r="H235" t="str">
            <v>GAS</v>
          </cell>
        </row>
        <row r="236">
          <cell r="B236" t="str">
            <v>133.03F</v>
          </cell>
          <cell r="C236" t="str">
            <v>OML58 Land acquisition, roads, fencing, survey</v>
          </cell>
          <cell r="D236">
            <v>603634</v>
          </cell>
          <cell r="F236">
            <v>58302</v>
          </cell>
          <cell r="G236">
            <v>0</v>
          </cell>
          <cell r="H236" t="str">
            <v>GAS</v>
          </cell>
        </row>
        <row r="237">
          <cell r="B237" t="str">
            <v>133.03G</v>
          </cell>
          <cell r="C237" t="str">
            <v>Akpo / Amenam Pipeline</v>
          </cell>
          <cell r="D237">
            <v>817000</v>
          </cell>
          <cell r="E237">
            <v>14017</v>
          </cell>
          <cell r="F237">
            <v>79056</v>
          </cell>
          <cell r="G237">
            <v>1278</v>
          </cell>
          <cell r="H237" t="str">
            <v>GAS</v>
          </cell>
        </row>
        <row r="238">
          <cell r="B238" t="str">
            <v>133.G03A</v>
          </cell>
          <cell r="C238" t="str">
            <v>Contracts &amp; Studies</v>
          </cell>
          <cell r="D238">
            <v>0</v>
          </cell>
          <cell r="E238">
            <v>684</v>
          </cell>
          <cell r="F238">
            <v>0</v>
          </cell>
          <cell r="G238">
            <v>833.09805999999992</v>
          </cell>
          <cell r="H238" t="str">
            <v>GAS</v>
          </cell>
        </row>
        <row r="239">
          <cell r="B239" t="str">
            <v>133.G03B</v>
          </cell>
          <cell r="C239" t="str">
            <v>24" Gas Export Pipeline</v>
          </cell>
          <cell r="D239">
            <v>0</v>
          </cell>
          <cell r="E239">
            <v>45549</v>
          </cell>
          <cell r="F239">
            <v>165</v>
          </cell>
          <cell r="G239">
            <v>53260</v>
          </cell>
          <cell r="H239" t="str">
            <v>GAS</v>
          </cell>
        </row>
        <row r="240">
          <cell r="B240" t="str">
            <v>133.G03C</v>
          </cell>
          <cell r="C240" t="str">
            <v>Project Management</v>
          </cell>
          <cell r="D240">
            <v>0</v>
          </cell>
          <cell r="E240">
            <v>1790</v>
          </cell>
          <cell r="F240">
            <v>11133</v>
          </cell>
          <cell r="G240">
            <v>1033.8718100000001</v>
          </cell>
          <cell r="H240" t="str">
            <v>GAS</v>
          </cell>
        </row>
        <row r="241">
          <cell r="B241" t="str">
            <v>133.G03I</v>
          </cell>
          <cell r="C241" t="str">
            <v>JV Share of AKOGEP Gas Facilities</v>
          </cell>
          <cell r="D241">
            <v>0</v>
          </cell>
          <cell r="E241">
            <v>23647</v>
          </cell>
          <cell r="F241">
            <v>0</v>
          </cell>
          <cell r="G241">
            <v>32275</v>
          </cell>
          <cell r="H241" t="str">
            <v>GAS</v>
          </cell>
        </row>
        <row r="242">
          <cell r="B242" t="str">
            <v>133.G03D</v>
          </cell>
          <cell r="C242" t="str">
            <v>Sustainable Development</v>
          </cell>
          <cell r="D242">
            <v>54400</v>
          </cell>
          <cell r="E242">
            <v>0</v>
          </cell>
          <cell r="F242">
            <v>5322</v>
          </cell>
          <cell r="G242">
            <v>0</v>
          </cell>
          <cell r="H242" t="str">
            <v>GAS</v>
          </cell>
        </row>
        <row r="243">
          <cell r="B243" t="str">
            <v>133.G03E</v>
          </cell>
          <cell r="C243" t="str">
            <v>G&amp;A Expenses</v>
          </cell>
          <cell r="D243">
            <v>208007</v>
          </cell>
          <cell r="E243">
            <v>1076</v>
          </cell>
          <cell r="F243">
            <v>19022</v>
          </cell>
          <cell r="G243">
            <v>600.76634999999999</v>
          </cell>
          <cell r="H243" t="str">
            <v>GAS</v>
          </cell>
        </row>
        <row r="244">
          <cell r="B244" t="str">
            <v>133.G03F</v>
          </cell>
          <cell r="C244" t="str">
            <v>Custom Duties</v>
          </cell>
          <cell r="D244">
            <v>235266.4</v>
          </cell>
          <cell r="E244">
            <v>0</v>
          </cell>
          <cell r="F244">
            <v>24120</v>
          </cell>
          <cell r="G244">
            <v>0</v>
          </cell>
          <cell r="H244" t="str">
            <v>GAS</v>
          </cell>
        </row>
        <row r="245">
          <cell r="B245" t="str">
            <v>133.G03G</v>
          </cell>
          <cell r="C245" t="str">
            <v>Taxes</v>
          </cell>
          <cell r="D245">
            <v>5793.3280000000004</v>
          </cell>
          <cell r="E245">
            <v>1433.4</v>
          </cell>
          <cell r="F245">
            <v>584</v>
          </cell>
          <cell r="G245">
            <v>218</v>
          </cell>
          <cell r="H245" t="str">
            <v>GAS</v>
          </cell>
        </row>
        <row r="246">
          <cell r="B246" t="str">
            <v>133.G03H</v>
          </cell>
          <cell r="C246" t="str">
            <v>Bank Charges</v>
          </cell>
          <cell r="F246">
            <v>2482</v>
          </cell>
          <cell r="G246">
            <v>262.94791000000004</v>
          </cell>
        </row>
        <row r="247">
          <cell r="B247" t="str">
            <v>134.01A</v>
          </cell>
          <cell r="C247" t="str">
            <v>OML 57 Oil Spill Prevention Works</v>
          </cell>
          <cell r="F247">
            <v>0</v>
          </cell>
          <cell r="G247">
            <v>0</v>
          </cell>
          <cell r="H247" t="str">
            <v>FAC</v>
          </cell>
        </row>
        <row r="248">
          <cell r="B248" t="str">
            <v>134.01F</v>
          </cell>
          <cell r="C248" t="str">
            <v>OML 58 Stop program</v>
          </cell>
          <cell r="D248">
            <v>30000</v>
          </cell>
          <cell r="E248">
            <v>200</v>
          </cell>
          <cell r="F248">
            <v>2845</v>
          </cell>
          <cell r="G248">
            <v>24</v>
          </cell>
          <cell r="H248" t="str">
            <v>EPSD</v>
          </cell>
        </row>
        <row r="249">
          <cell r="B249" t="str">
            <v>134.01G</v>
          </cell>
          <cell r="C249" t="str">
            <v>OML 100 Abandonment of ODP Export line isolation</v>
          </cell>
          <cell r="D249">
            <v>2176</v>
          </cell>
          <cell r="E249">
            <v>4</v>
          </cell>
          <cell r="F249">
            <v>212</v>
          </cell>
          <cell r="G249">
            <v>0</v>
          </cell>
          <cell r="H249" t="str">
            <v>FAC</v>
          </cell>
        </row>
        <row r="250">
          <cell r="B250" t="str">
            <v>134.02A</v>
          </cell>
          <cell r="C250" t="str">
            <v>OPTS ESI Mapping</v>
          </cell>
          <cell r="D250">
            <v>0</v>
          </cell>
          <cell r="E250">
            <v>30</v>
          </cell>
          <cell r="F250">
            <v>0</v>
          </cell>
          <cell r="G250">
            <v>3</v>
          </cell>
          <cell r="H250" t="str">
            <v>EPSD</v>
          </cell>
        </row>
        <row r="251">
          <cell r="B251" t="str">
            <v>134.02B</v>
          </cell>
          <cell r="C251" t="str">
            <v>ESI / GIS Updating</v>
          </cell>
          <cell r="D251">
            <v>11661.645422943253</v>
          </cell>
          <cell r="E251">
            <v>150</v>
          </cell>
          <cell r="F251">
            <v>3165</v>
          </cell>
          <cell r="G251">
            <v>95</v>
          </cell>
          <cell r="H251" t="str">
            <v>EPSD</v>
          </cell>
        </row>
        <row r="252">
          <cell r="B252" t="str">
            <v>134.02C</v>
          </cell>
          <cell r="C252" t="str">
            <v>EIA Studies</v>
          </cell>
          <cell r="D252">
            <v>25908.558030480617</v>
          </cell>
          <cell r="E252">
            <v>459</v>
          </cell>
          <cell r="F252">
            <v>5324</v>
          </cell>
          <cell r="G252">
            <v>700</v>
          </cell>
          <cell r="H252" t="str">
            <v>EPSD</v>
          </cell>
        </row>
        <row r="253">
          <cell r="B253" t="str">
            <v>134.02D</v>
          </cell>
          <cell r="C253" t="str">
            <v>Waste Management Development</v>
          </cell>
          <cell r="D253">
            <v>13600</v>
          </cell>
          <cell r="E253">
            <v>0</v>
          </cell>
          <cell r="F253">
            <v>1314.20625</v>
          </cell>
          <cell r="G253">
            <v>15.603569999999999</v>
          </cell>
          <cell r="H253" t="str">
            <v>EPSD</v>
          </cell>
        </row>
        <row r="254">
          <cell r="B254" t="str">
            <v>134.02E</v>
          </cell>
          <cell r="C254" t="str">
            <v>Safety Management Development &amp; Afia Safety Op</v>
          </cell>
          <cell r="D254">
            <v>3400</v>
          </cell>
          <cell r="E254">
            <v>200</v>
          </cell>
          <cell r="F254">
            <v>950</v>
          </cell>
          <cell r="G254">
            <v>191</v>
          </cell>
          <cell r="H254" t="str">
            <v>EPSD</v>
          </cell>
        </row>
        <row r="255">
          <cell r="B255" t="str">
            <v>134.02G</v>
          </cell>
          <cell r="C255" t="str">
            <v>ISO140001</v>
          </cell>
          <cell r="D255">
            <v>83499.616270145722</v>
          </cell>
          <cell r="E255">
            <v>500</v>
          </cell>
          <cell r="F255">
            <v>8457</v>
          </cell>
          <cell r="G255">
            <v>42</v>
          </cell>
          <cell r="H255" t="str">
            <v>EPSD</v>
          </cell>
        </row>
        <row r="256">
          <cell r="B256" t="str">
            <v>134.04A</v>
          </cell>
          <cell r="C256" t="str">
            <v>OML58 Pollution Control</v>
          </cell>
          <cell r="D256">
            <v>20000</v>
          </cell>
          <cell r="E256">
            <v>23</v>
          </cell>
          <cell r="F256">
            <v>9510</v>
          </cell>
          <cell r="G256">
            <v>24.936869999999999</v>
          </cell>
          <cell r="H256" t="str">
            <v>EPSD</v>
          </cell>
        </row>
        <row r="257">
          <cell r="B257" t="str">
            <v>134.04B</v>
          </cell>
          <cell r="C257" t="str">
            <v>OML 100 /102 Pollution Control</v>
          </cell>
          <cell r="D257">
            <v>13532.338308457749</v>
          </cell>
          <cell r="E257">
            <v>100.49751243781095</v>
          </cell>
          <cell r="F257">
            <v>1208.779</v>
          </cell>
          <cell r="G257">
            <v>8</v>
          </cell>
          <cell r="H257" t="str">
            <v>EPSD</v>
          </cell>
        </row>
        <row r="258">
          <cell r="B258" t="str">
            <v>135.01A</v>
          </cell>
          <cell r="C258" t="str">
            <v>Fire Suits and Accesories</v>
          </cell>
          <cell r="D258">
            <v>5746.4788732394327</v>
          </cell>
          <cell r="E258">
            <v>17.746478873239436</v>
          </cell>
          <cell r="F258">
            <v>479</v>
          </cell>
          <cell r="G258">
            <v>1</v>
          </cell>
          <cell r="H258" t="str">
            <v>EPSD</v>
          </cell>
        </row>
        <row r="259">
          <cell r="B259" t="str">
            <v>135.01C</v>
          </cell>
          <cell r="C259" t="str">
            <v xml:space="preserve">Fire Detection/Extinction System </v>
          </cell>
          <cell r="D259">
            <v>3528.2439299830621</v>
          </cell>
          <cell r="E259">
            <v>19.057029926595099</v>
          </cell>
          <cell r="F259">
            <v>294</v>
          </cell>
          <cell r="G259">
            <v>2</v>
          </cell>
          <cell r="H259" t="str">
            <v>EPSD</v>
          </cell>
        </row>
        <row r="260">
          <cell r="B260" t="str">
            <v>135.02A</v>
          </cell>
          <cell r="C260" t="str">
            <v>Radioactivity Detector</v>
          </cell>
          <cell r="D260">
            <v>0</v>
          </cell>
          <cell r="E260">
            <v>5</v>
          </cell>
          <cell r="F260">
            <v>0</v>
          </cell>
          <cell r="G260">
            <v>0</v>
          </cell>
          <cell r="H260" t="str">
            <v>EPSD</v>
          </cell>
        </row>
        <row r="261">
          <cell r="B261" t="str">
            <v>135.02B</v>
          </cell>
          <cell r="C261" t="str">
            <v>Safety and Environment Training Equipment</v>
          </cell>
          <cell r="D261">
            <v>0</v>
          </cell>
          <cell r="E261">
            <v>5</v>
          </cell>
          <cell r="F261">
            <v>0</v>
          </cell>
          <cell r="G261">
            <v>0</v>
          </cell>
          <cell r="H261" t="str">
            <v>EPSD</v>
          </cell>
        </row>
        <row r="262">
          <cell r="B262" t="str">
            <v>135.02C</v>
          </cell>
          <cell r="C262" t="str">
            <v>Gas Detectors</v>
          </cell>
          <cell r="D262">
            <v>2615.3846153846116</v>
          </cell>
          <cell r="E262">
            <v>5.7692307692307683</v>
          </cell>
          <cell r="F262">
            <v>218</v>
          </cell>
          <cell r="G262">
            <v>0</v>
          </cell>
          <cell r="H262" t="str">
            <v>EPSD</v>
          </cell>
        </row>
        <row r="263">
          <cell r="B263" t="str">
            <v>135.02D</v>
          </cell>
          <cell r="C263" t="str">
            <v>Breathing Apparatus</v>
          </cell>
          <cell r="D263">
            <v>4327.4725274725279</v>
          </cell>
          <cell r="E263">
            <v>18.180349062702007</v>
          </cell>
          <cell r="F263">
            <v>361</v>
          </cell>
          <cell r="G263">
            <v>4</v>
          </cell>
          <cell r="H263" t="str">
            <v>EPSD</v>
          </cell>
        </row>
        <row r="264">
          <cell r="B264" t="str">
            <v>135.02F</v>
          </cell>
          <cell r="C264" t="str">
            <v>Safety Hand Lamp &amp; Boots</v>
          </cell>
          <cell r="D264">
            <v>0</v>
          </cell>
          <cell r="E264">
            <v>0</v>
          </cell>
          <cell r="H264" t="str">
            <v>EPSD</v>
          </cell>
        </row>
        <row r="265">
          <cell r="B265" t="str">
            <v>135.02G</v>
          </cell>
          <cell r="C265" t="str">
            <v>Software &amp; Lap Top - Oil Slick Monitoring</v>
          </cell>
          <cell r="D265">
            <v>2615.3846153846116</v>
          </cell>
          <cell r="E265">
            <v>5.7692307692307683</v>
          </cell>
          <cell r="F265">
            <v>218</v>
          </cell>
          <cell r="G265">
            <v>0</v>
          </cell>
          <cell r="H265" t="str">
            <v>EPSD</v>
          </cell>
        </row>
        <row r="266">
          <cell r="B266" t="str">
            <v>140.06A</v>
          </cell>
          <cell r="C266" t="str">
            <v>Office Equipment &amp; Furniture - LOS</v>
          </cell>
          <cell r="D266">
            <v>28000</v>
          </cell>
          <cell r="F266">
            <v>50116.302830000001</v>
          </cell>
          <cell r="G266">
            <v>0</v>
          </cell>
          <cell r="H266" t="str">
            <v>MMD</v>
          </cell>
        </row>
        <row r="267">
          <cell r="B267" t="str">
            <v>140.06B</v>
          </cell>
          <cell r="C267" t="str">
            <v>Office Equipment &amp; Furniture - PHC</v>
          </cell>
          <cell r="D267">
            <v>50000</v>
          </cell>
          <cell r="F267">
            <v>172526.36364</v>
          </cell>
          <cell r="G267">
            <v>35</v>
          </cell>
          <cell r="H267" t="str">
            <v>MMD</v>
          </cell>
        </row>
        <row r="268">
          <cell r="B268" t="str">
            <v>140.06C</v>
          </cell>
          <cell r="C268" t="str">
            <v>Office Equipment &amp; Furniture - Abuja</v>
          </cell>
          <cell r="D268">
            <v>68000</v>
          </cell>
          <cell r="F268">
            <v>23387</v>
          </cell>
          <cell r="G268">
            <v>0</v>
          </cell>
          <cell r="H268" t="str">
            <v>MMD</v>
          </cell>
        </row>
        <row r="269">
          <cell r="B269" t="str">
            <v>140.06D</v>
          </cell>
          <cell r="C269" t="str">
            <v>Canteen Equipment - PHC</v>
          </cell>
          <cell r="D269">
            <v>6800</v>
          </cell>
          <cell r="F269">
            <v>567</v>
          </cell>
          <cell r="G269">
            <v>0</v>
          </cell>
          <cell r="H269" t="str">
            <v>MMD</v>
          </cell>
        </row>
        <row r="270">
          <cell r="B270" t="str">
            <v>140.06E</v>
          </cell>
          <cell r="C270" t="str">
            <v>Medical Equipment - PHC</v>
          </cell>
          <cell r="D270">
            <v>20100</v>
          </cell>
          <cell r="F270">
            <v>1675</v>
          </cell>
          <cell r="G270">
            <v>123.0381</v>
          </cell>
          <cell r="H270" t="str">
            <v>MMD</v>
          </cell>
        </row>
        <row r="271">
          <cell r="B271" t="str">
            <v>140.08A</v>
          </cell>
          <cell r="C271" t="str">
            <v>Household Equipment &amp; Furniture - LOS</v>
          </cell>
          <cell r="D271">
            <v>5564</v>
          </cell>
          <cell r="F271">
            <v>2954</v>
          </cell>
          <cell r="G271">
            <v>0</v>
          </cell>
          <cell r="H271" t="str">
            <v>MMD</v>
          </cell>
        </row>
        <row r="272">
          <cell r="B272" t="str">
            <v>140.08B</v>
          </cell>
          <cell r="C272" t="str">
            <v>Household Equipment &amp; Furniture - PHC</v>
          </cell>
          <cell r="D272">
            <v>24549</v>
          </cell>
          <cell r="F272">
            <v>40846.467950000006</v>
          </cell>
          <cell r="G272">
            <v>34</v>
          </cell>
          <cell r="H272" t="str">
            <v>MMD</v>
          </cell>
        </row>
        <row r="273">
          <cell r="B273" t="str">
            <v>140.09A</v>
          </cell>
          <cell r="C273" t="str">
            <v>Motor Vehicles - LOS</v>
          </cell>
          <cell r="D273">
            <v>84350</v>
          </cell>
          <cell r="F273">
            <v>8046</v>
          </cell>
          <cell r="G273">
            <v>0</v>
          </cell>
          <cell r="H273" t="str">
            <v>MMD</v>
          </cell>
        </row>
        <row r="274">
          <cell r="B274" t="str">
            <v>140.09B</v>
          </cell>
          <cell r="C274" t="str">
            <v>Motor Vehicles - PHC</v>
          </cell>
          <cell r="D274">
            <v>28650</v>
          </cell>
          <cell r="F274">
            <v>13602.75</v>
          </cell>
          <cell r="G274">
            <v>40</v>
          </cell>
          <cell r="H274" t="str">
            <v>MMD</v>
          </cell>
        </row>
        <row r="275">
          <cell r="B275" t="str">
            <v>140.19A</v>
          </cell>
          <cell r="C275" t="str">
            <v>Servers - Tech. Info System</v>
          </cell>
          <cell r="E275">
            <v>600</v>
          </cell>
          <cell r="F275">
            <v>0</v>
          </cell>
          <cell r="G275">
            <v>64</v>
          </cell>
          <cell r="H275" t="str">
            <v>MMD</v>
          </cell>
        </row>
        <row r="276">
          <cell r="B276" t="str">
            <v>140.19AA</v>
          </cell>
          <cell r="C276" t="str">
            <v>Servers - Management Info System</v>
          </cell>
          <cell r="D276">
            <v>400</v>
          </cell>
          <cell r="E276">
            <v>27</v>
          </cell>
          <cell r="F276">
            <v>33</v>
          </cell>
          <cell r="G276">
            <v>2</v>
          </cell>
          <cell r="H276" t="str">
            <v>MMD</v>
          </cell>
        </row>
        <row r="277">
          <cell r="B277" t="str">
            <v>140.19B</v>
          </cell>
          <cell r="C277" t="str">
            <v>Workstations - Tech. Info System</v>
          </cell>
          <cell r="D277">
            <v>1900</v>
          </cell>
          <cell r="E277">
            <v>287</v>
          </cell>
          <cell r="F277">
            <v>158</v>
          </cell>
          <cell r="G277">
            <v>24</v>
          </cell>
          <cell r="H277" t="str">
            <v>MMD</v>
          </cell>
        </row>
        <row r="278">
          <cell r="B278" t="str">
            <v>140.19BA</v>
          </cell>
          <cell r="C278" t="str">
            <v>Servers (Office Automation)</v>
          </cell>
          <cell r="E278">
            <v>400</v>
          </cell>
          <cell r="F278">
            <v>0</v>
          </cell>
          <cell r="G278">
            <v>34</v>
          </cell>
          <cell r="H278" t="str">
            <v>MMD</v>
          </cell>
        </row>
        <row r="279">
          <cell r="B279" t="str">
            <v>140.19BB</v>
          </cell>
          <cell r="C279" t="str">
            <v>Workstations (Office Automation)</v>
          </cell>
          <cell r="D279">
            <v>45000</v>
          </cell>
          <cell r="E279">
            <v>1070</v>
          </cell>
          <cell r="F279">
            <v>3750</v>
          </cell>
          <cell r="G279">
            <v>89</v>
          </cell>
          <cell r="H279" t="str">
            <v>MMD</v>
          </cell>
        </row>
        <row r="280">
          <cell r="B280" t="str">
            <v>140.19BC</v>
          </cell>
          <cell r="C280" t="str">
            <v>Peripherals (Office Automation)</v>
          </cell>
          <cell r="D280">
            <v>1650</v>
          </cell>
          <cell r="E280">
            <v>109</v>
          </cell>
          <cell r="F280">
            <v>3457</v>
          </cell>
          <cell r="G280">
            <v>9</v>
          </cell>
          <cell r="H280" t="str">
            <v>MMD</v>
          </cell>
        </row>
        <row r="281">
          <cell r="B281" t="str">
            <v>140.19BD</v>
          </cell>
          <cell r="C281" t="str">
            <v>Software Licences (Office Automation)</v>
          </cell>
          <cell r="D281">
            <v>3450</v>
          </cell>
          <cell r="E281">
            <v>270</v>
          </cell>
          <cell r="F281">
            <v>3439</v>
          </cell>
          <cell r="G281">
            <v>648</v>
          </cell>
          <cell r="H281" t="str">
            <v>MMD</v>
          </cell>
        </row>
        <row r="282">
          <cell r="B282" t="str">
            <v>140.19C</v>
          </cell>
          <cell r="C282" t="str">
            <v>Peripherals - Tech. Info System</v>
          </cell>
          <cell r="D282">
            <v>480</v>
          </cell>
          <cell r="E282">
            <v>77</v>
          </cell>
          <cell r="F282">
            <v>40</v>
          </cell>
          <cell r="G282">
            <v>6</v>
          </cell>
          <cell r="H282" t="str">
            <v>MMD</v>
          </cell>
        </row>
        <row r="283">
          <cell r="B283" t="str">
            <v>140.19D</v>
          </cell>
          <cell r="C283" t="str">
            <v>Software Licences - Tech. Info System</v>
          </cell>
          <cell r="E283">
            <v>100</v>
          </cell>
          <cell r="F283">
            <v>0</v>
          </cell>
          <cell r="G283">
            <v>8</v>
          </cell>
          <cell r="H283" t="str">
            <v>MMD</v>
          </cell>
        </row>
        <row r="284">
          <cell r="B284" t="str">
            <v>140.19E</v>
          </cell>
          <cell r="C284" t="str">
            <v>Business Application (GSR, SAP, STAR)</v>
          </cell>
          <cell r="D284">
            <v>13500</v>
          </cell>
          <cell r="E284">
            <v>3310</v>
          </cell>
          <cell r="F284">
            <v>15078</v>
          </cell>
          <cell r="G284">
            <v>1609</v>
          </cell>
          <cell r="H284" t="str">
            <v>MMD</v>
          </cell>
        </row>
        <row r="285">
          <cell r="B285" t="str">
            <v>152.02.P.1</v>
          </cell>
          <cell r="C285" t="str">
            <v>Radio</v>
          </cell>
          <cell r="D285">
            <v>9431.2884097034985</v>
          </cell>
          <cell r="E285">
            <v>698.65229110512132</v>
          </cell>
          <cell r="F285">
            <v>1724</v>
          </cell>
          <cell r="G285">
            <v>273</v>
          </cell>
          <cell r="H285" t="str">
            <v>FAC</v>
          </cell>
        </row>
        <row r="286">
          <cell r="B286" t="str">
            <v>152.02.P.2</v>
          </cell>
          <cell r="C286" t="str">
            <v>Satellite</v>
          </cell>
          <cell r="D286">
            <v>2799.9137466307302</v>
          </cell>
          <cell r="E286">
            <v>207.4123989218329</v>
          </cell>
          <cell r="F286">
            <v>233</v>
          </cell>
          <cell r="G286">
            <v>17</v>
          </cell>
          <cell r="H286" t="str">
            <v>FAC</v>
          </cell>
        </row>
        <row r="287">
          <cell r="B287" t="str">
            <v>152.02.P.3</v>
          </cell>
          <cell r="C287" t="str">
            <v>Micro Wave</v>
          </cell>
          <cell r="D287">
            <v>2394.6630727762763</v>
          </cell>
          <cell r="E287">
            <v>177.39218328840968</v>
          </cell>
          <cell r="F287">
            <v>169.495</v>
          </cell>
          <cell r="G287">
            <v>121.59773</v>
          </cell>
          <cell r="H287" t="str">
            <v>FAC</v>
          </cell>
        </row>
        <row r="288">
          <cell r="B288" t="str">
            <v>152.02.P.4</v>
          </cell>
          <cell r="C288" t="str">
            <v>Optical Fibre</v>
          </cell>
          <cell r="D288">
            <v>5133.1752021563361</v>
          </cell>
          <cell r="E288">
            <v>380.25606469002702</v>
          </cell>
          <cell r="F288">
            <v>5162</v>
          </cell>
          <cell r="G288">
            <v>57.068750000000001</v>
          </cell>
          <cell r="H288" t="str">
            <v>FAC</v>
          </cell>
        </row>
        <row r="289">
          <cell r="B289" t="str">
            <v>152.02.P.5</v>
          </cell>
          <cell r="C289" t="str">
            <v>"Contact"  Project Equipment</v>
          </cell>
          <cell r="D289">
            <v>0</v>
          </cell>
          <cell r="E289">
            <v>50</v>
          </cell>
          <cell r="F289">
            <v>0</v>
          </cell>
          <cell r="G289">
            <v>595</v>
          </cell>
          <cell r="H289" t="str">
            <v>FAC</v>
          </cell>
        </row>
        <row r="290">
          <cell r="B290" t="str">
            <v>152.20.P.10</v>
          </cell>
          <cell r="C290" t="str">
            <v>Cabling</v>
          </cell>
          <cell r="F290">
            <v>0</v>
          </cell>
          <cell r="G290">
            <v>1.1212299999999999</v>
          </cell>
          <cell r="H290" t="str">
            <v>FAC</v>
          </cell>
        </row>
        <row r="291">
          <cell r="B291" t="str">
            <v>152.20.P.6</v>
          </cell>
          <cell r="C291" t="str">
            <v>PABX</v>
          </cell>
          <cell r="D291">
            <v>4040.2264150943411</v>
          </cell>
          <cell r="E291">
            <v>299.29245283018867</v>
          </cell>
          <cell r="F291">
            <v>4377</v>
          </cell>
          <cell r="G291">
            <v>216</v>
          </cell>
          <cell r="H291" t="str">
            <v>FAC</v>
          </cell>
        </row>
        <row r="292">
          <cell r="B292" t="str">
            <v>152.20.P.7</v>
          </cell>
          <cell r="C292" t="str">
            <v>Phone / Cellular / Fax</v>
          </cell>
          <cell r="D292">
            <v>2677.1105121293826</v>
          </cell>
          <cell r="E292">
            <v>198.31536388140165</v>
          </cell>
          <cell r="F292">
            <v>223</v>
          </cell>
          <cell r="G292">
            <v>17</v>
          </cell>
          <cell r="H292" t="str">
            <v>FAC</v>
          </cell>
        </row>
        <row r="293">
          <cell r="B293" t="str">
            <v>152.20.P.8</v>
          </cell>
          <cell r="C293" t="str">
            <v xml:space="preserve">Equipment </v>
          </cell>
          <cell r="D293">
            <v>1350.835579514825</v>
          </cell>
          <cell r="E293">
            <v>100.06738544474393</v>
          </cell>
          <cell r="F293">
            <v>2255</v>
          </cell>
          <cell r="G293">
            <v>365</v>
          </cell>
          <cell r="H293" t="str">
            <v>FAC</v>
          </cell>
        </row>
        <row r="294">
          <cell r="B294" t="str">
            <v>152.20.P.9</v>
          </cell>
          <cell r="C294" t="str">
            <v>Software</v>
          </cell>
          <cell r="D294">
            <v>0</v>
          </cell>
          <cell r="E294">
            <v>20</v>
          </cell>
          <cell r="F294">
            <v>4377</v>
          </cell>
          <cell r="G294">
            <v>12</v>
          </cell>
          <cell r="H294" t="str">
            <v>FAC</v>
          </cell>
        </row>
        <row r="295">
          <cell r="B295" t="str">
            <v>162.01A</v>
          </cell>
          <cell r="C295" t="str">
            <v>Buildings</v>
          </cell>
          <cell r="D295">
            <v>481440</v>
          </cell>
          <cell r="E295">
            <v>5326</v>
          </cell>
          <cell r="F295">
            <v>280448.75267999998</v>
          </cell>
          <cell r="G295">
            <v>3479</v>
          </cell>
          <cell r="H295" t="str">
            <v>FAC</v>
          </cell>
        </row>
        <row r="296">
          <cell r="B296" t="str">
            <v>162.01B</v>
          </cell>
          <cell r="C296" t="str">
            <v>Office Phase 2 (Umarco)</v>
          </cell>
          <cell r="D296">
            <v>20000</v>
          </cell>
          <cell r="E296">
            <v>800</v>
          </cell>
          <cell r="F296">
            <v>1667</v>
          </cell>
          <cell r="G296">
            <v>67</v>
          </cell>
          <cell r="H296" t="str">
            <v>FAC</v>
          </cell>
        </row>
        <row r="298">
          <cell r="B298">
            <v>132.06</v>
          </cell>
          <cell r="C298" t="str">
            <v>Electricity Plant and Transmission Lines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 t="str">
            <v>FAC</v>
          </cell>
        </row>
        <row r="300">
          <cell r="B300">
            <v>132.08000000000001</v>
          </cell>
          <cell r="C300" t="str">
            <v>Wellhead Equipment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 t="str">
            <v>FAC</v>
          </cell>
        </row>
        <row r="302">
          <cell r="B302">
            <v>132.09</v>
          </cell>
          <cell r="C302" t="str">
            <v>Surface Lifting Equipment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 t="str">
            <v>FAC</v>
          </cell>
        </row>
        <row r="304">
          <cell r="B304">
            <v>132.1</v>
          </cell>
          <cell r="C304" t="str">
            <v>Other Construction Cost</v>
          </cell>
        </row>
        <row r="305">
          <cell r="B305" t="str">
            <v>132.10A</v>
          </cell>
          <cell r="C305" t="str">
            <v>OML57 Lightening Arrestor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 t="str">
            <v>FAC</v>
          </cell>
        </row>
        <row r="306">
          <cell r="B306" t="str">
            <v>132.10B</v>
          </cell>
          <cell r="C306" t="str">
            <v>OML58 Lightening Arrestor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 t="str">
            <v>FAC</v>
          </cell>
        </row>
        <row r="307">
          <cell r="B307" t="str">
            <v>132.10C</v>
          </cell>
          <cell r="C307" t="str">
            <v>OML100 Lightening Arrestor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 t="str">
            <v>FAC</v>
          </cell>
        </row>
        <row r="308">
          <cell r="C308" t="str">
            <v xml:space="preserve">Sub Total 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10">
          <cell r="B310" t="str">
            <v>162.01C</v>
          </cell>
          <cell r="C310" t="str">
            <v>Housing Ph 1</v>
          </cell>
          <cell r="D310">
            <v>187027</v>
          </cell>
          <cell r="E310">
            <v>2063</v>
          </cell>
          <cell r="F310">
            <v>21047</v>
          </cell>
          <cell r="G310">
            <v>172</v>
          </cell>
          <cell r="H310" t="str">
            <v>FAC</v>
          </cell>
        </row>
        <row r="311">
          <cell r="B311" t="str">
            <v>162.01D</v>
          </cell>
          <cell r="C311" t="str">
            <v>Housing Ph 2</v>
          </cell>
          <cell r="D311">
            <v>10321</v>
          </cell>
          <cell r="E311">
            <v>434</v>
          </cell>
          <cell r="F311">
            <v>860</v>
          </cell>
          <cell r="G311">
            <v>36</v>
          </cell>
          <cell r="H311" t="str">
            <v>FAC</v>
          </cell>
        </row>
        <row r="312">
          <cell r="B312" t="str">
            <v>162.02A</v>
          </cell>
          <cell r="C312" t="str">
            <v>Plot 26 Trans Amadi</v>
          </cell>
          <cell r="D312">
            <v>63300</v>
          </cell>
          <cell r="E312">
            <v>4182</v>
          </cell>
          <cell r="F312">
            <v>5275</v>
          </cell>
          <cell r="G312">
            <v>349</v>
          </cell>
          <cell r="H312" t="str">
            <v>FAC</v>
          </cell>
        </row>
        <row r="313">
          <cell r="B313" t="str">
            <v>162.02B</v>
          </cell>
          <cell r="C313" t="str">
            <v>Star AP / WAOS office extention</v>
          </cell>
          <cell r="D313">
            <v>25300</v>
          </cell>
          <cell r="E313">
            <v>1671</v>
          </cell>
          <cell r="F313">
            <v>2108</v>
          </cell>
          <cell r="G313">
            <v>139</v>
          </cell>
          <cell r="H313" t="str">
            <v>FAC</v>
          </cell>
        </row>
        <row r="314">
          <cell r="B314" t="str">
            <v>162.03A</v>
          </cell>
          <cell r="C314" t="str">
            <v>Revamping Oil &amp; Gas Building</v>
          </cell>
          <cell r="D314">
            <v>23800</v>
          </cell>
          <cell r="E314">
            <v>50</v>
          </cell>
          <cell r="F314">
            <v>2432</v>
          </cell>
          <cell r="G314">
            <v>5</v>
          </cell>
          <cell r="H314" t="str">
            <v>FAC</v>
          </cell>
        </row>
        <row r="315">
          <cell r="B315" t="str">
            <v>162.03B</v>
          </cell>
          <cell r="C315" t="str">
            <v>Revamping Main Building</v>
          </cell>
          <cell r="D315">
            <v>14300</v>
          </cell>
          <cell r="E315">
            <v>45</v>
          </cell>
          <cell r="F315">
            <v>5160</v>
          </cell>
          <cell r="G315">
            <v>5</v>
          </cell>
          <cell r="H315" t="str">
            <v>FAC</v>
          </cell>
        </row>
        <row r="316">
          <cell r="B316" t="str">
            <v>162.03C</v>
          </cell>
          <cell r="C316" t="str">
            <v>Power Upgrade</v>
          </cell>
          <cell r="D316">
            <v>11400</v>
          </cell>
          <cell r="E316">
            <v>36</v>
          </cell>
          <cell r="F316">
            <v>950</v>
          </cell>
          <cell r="G316">
            <v>5</v>
          </cell>
          <cell r="H316" t="str">
            <v>FAC</v>
          </cell>
        </row>
        <row r="317">
          <cell r="B317" t="str">
            <v>162.03D</v>
          </cell>
          <cell r="C317" t="str">
            <v>Portakabins</v>
          </cell>
          <cell r="H317" t="str">
            <v>FAC</v>
          </cell>
        </row>
        <row r="318">
          <cell r="B318" t="str">
            <v>162.03E</v>
          </cell>
          <cell r="C318" t="str">
            <v>Sewage Upgrade</v>
          </cell>
          <cell r="D318">
            <v>20000</v>
          </cell>
          <cell r="E318">
            <v>75</v>
          </cell>
          <cell r="F318">
            <v>1667</v>
          </cell>
          <cell r="G318">
            <v>6</v>
          </cell>
          <cell r="H318" t="str">
            <v>FAC</v>
          </cell>
        </row>
        <row r="319">
          <cell r="B319" t="str">
            <v>162.03F</v>
          </cell>
          <cell r="C319" t="str">
            <v>Gate Reception Construction</v>
          </cell>
          <cell r="D319">
            <v>15900</v>
          </cell>
          <cell r="E319">
            <v>50</v>
          </cell>
          <cell r="F319">
            <v>2480</v>
          </cell>
          <cell r="G319">
            <v>4</v>
          </cell>
          <cell r="H319" t="str">
            <v>FAC</v>
          </cell>
        </row>
        <row r="320">
          <cell r="B320" t="str">
            <v>162.03G</v>
          </cell>
          <cell r="C320" t="str">
            <v>Construction Base</v>
          </cell>
          <cell r="D320">
            <v>10000</v>
          </cell>
          <cell r="F320">
            <v>833</v>
          </cell>
          <cell r="G320">
            <v>0</v>
          </cell>
          <cell r="H320" t="str">
            <v>FAC</v>
          </cell>
        </row>
        <row r="321">
          <cell r="B321" t="str">
            <v>162.03H</v>
          </cell>
          <cell r="C321" t="str">
            <v>Construction Village</v>
          </cell>
          <cell r="D321">
            <v>9500</v>
          </cell>
          <cell r="E321">
            <v>30</v>
          </cell>
          <cell r="F321">
            <v>792</v>
          </cell>
          <cell r="G321">
            <v>3</v>
          </cell>
          <cell r="H321" t="str">
            <v>FAC</v>
          </cell>
        </row>
        <row r="322">
          <cell r="B322" t="str">
            <v>162.03I</v>
          </cell>
          <cell r="C322" t="str">
            <v>Construction LOS</v>
          </cell>
          <cell r="D322">
            <v>32000</v>
          </cell>
          <cell r="F322">
            <v>4026</v>
          </cell>
          <cell r="G322">
            <v>0</v>
          </cell>
          <cell r="H322" t="str">
            <v>FAC</v>
          </cell>
        </row>
        <row r="323">
          <cell r="B323" t="str">
            <v>162.03J</v>
          </cell>
          <cell r="C323" t="str">
            <v>Construction Abuja</v>
          </cell>
          <cell r="D323">
            <v>23800</v>
          </cell>
          <cell r="F323">
            <v>36735</v>
          </cell>
          <cell r="G323">
            <v>0</v>
          </cell>
          <cell r="H323" t="str">
            <v>FAC</v>
          </cell>
        </row>
        <row r="324">
          <cell r="B324" t="str">
            <v>162.04A</v>
          </cell>
          <cell r="C324" t="str">
            <v>Value Added Tax - Building</v>
          </cell>
          <cell r="D324">
            <v>47404</v>
          </cell>
          <cell r="E324">
            <v>738</v>
          </cell>
          <cell r="F324">
            <v>3950</v>
          </cell>
          <cell r="G324">
            <v>68</v>
          </cell>
          <cell r="H324" t="str">
            <v>FAC</v>
          </cell>
        </row>
        <row r="325">
          <cell r="B325" t="str">
            <v>4000.05A</v>
          </cell>
          <cell r="C325" t="str">
            <v>OML100 Antiscale Squeeze / Acidification</v>
          </cell>
          <cell r="D325">
            <v>0</v>
          </cell>
          <cell r="E325">
            <v>3500</v>
          </cell>
          <cell r="F325">
            <v>6413.43588</v>
          </cell>
          <cell r="G325">
            <v>534.53418000000011</v>
          </cell>
          <cell r="H325" t="str">
            <v>P.ENG</v>
          </cell>
        </row>
        <row r="326">
          <cell r="B326" t="str">
            <v>4000.05B</v>
          </cell>
          <cell r="C326" t="str">
            <v>OML102 Antiscale Squeeze / Acidification</v>
          </cell>
          <cell r="D326">
            <v>0</v>
          </cell>
          <cell r="E326">
            <v>1500</v>
          </cell>
          <cell r="F326">
            <v>72351.987359999999</v>
          </cell>
          <cell r="G326">
            <v>1292.0352399999999</v>
          </cell>
          <cell r="H326" t="str">
            <v>P.ENG</v>
          </cell>
        </row>
        <row r="327">
          <cell r="B327" t="str">
            <v>4000.07A</v>
          </cell>
          <cell r="C327" t="str">
            <v>OML58 Oil Production Logging</v>
          </cell>
          <cell r="D327">
            <v>0</v>
          </cell>
          <cell r="E327">
            <v>1500</v>
          </cell>
          <cell r="F327">
            <v>1491</v>
          </cell>
          <cell r="G327">
            <v>242</v>
          </cell>
          <cell r="H327" t="str">
            <v>P.ENG</v>
          </cell>
        </row>
        <row r="328">
          <cell r="B328" t="str">
            <v>4000.07B</v>
          </cell>
          <cell r="C328" t="str">
            <v>OML100 Production Logging</v>
          </cell>
          <cell r="D328">
            <v>0</v>
          </cell>
          <cell r="E328">
            <v>2000</v>
          </cell>
          <cell r="F328">
            <v>11678.461070000001</v>
          </cell>
          <cell r="G328">
            <v>196.929</v>
          </cell>
          <cell r="H328" t="str">
            <v>P.ENG</v>
          </cell>
        </row>
        <row r="329">
          <cell r="B329" t="str">
            <v>4000.07C</v>
          </cell>
          <cell r="C329" t="str">
            <v>OML102 Production Logging</v>
          </cell>
          <cell r="D329">
            <v>0</v>
          </cell>
          <cell r="E329">
            <v>1500</v>
          </cell>
          <cell r="F329">
            <v>16611.42712</v>
          </cell>
          <cell r="G329">
            <v>550.80060000000003</v>
          </cell>
          <cell r="H329" t="str">
            <v>P.ENG</v>
          </cell>
        </row>
        <row r="330">
          <cell r="B330" t="str">
            <v>4000.14A</v>
          </cell>
          <cell r="C330" t="str">
            <v>OML58 Inspection &amp; Vessel Hydrotest</v>
          </cell>
          <cell r="D330">
            <v>14280</v>
          </cell>
          <cell r="E330">
            <v>245</v>
          </cell>
          <cell r="F330">
            <v>7036.7988800000003</v>
          </cell>
          <cell r="G330">
            <v>392</v>
          </cell>
          <cell r="H330" t="str">
            <v>FAC</v>
          </cell>
        </row>
        <row r="331">
          <cell r="B331" t="str">
            <v>4000.14B</v>
          </cell>
          <cell r="C331" t="str">
            <v>OML100 Inspection / Vessel Hydrotest</v>
          </cell>
          <cell r="D331">
            <v>6120</v>
          </cell>
          <cell r="E331">
            <v>105</v>
          </cell>
          <cell r="F331">
            <v>510</v>
          </cell>
          <cell r="G331">
            <v>90</v>
          </cell>
          <cell r="H331" t="str">
            <v>FAC</v>
          </cell>
        </row>
        <row r="332">
          <cell r="B332" t="str">
            <v>4000.14C</v>
          </cell>
          <cell r="C332" t="str">
            <v>OML102 Inspection / Vessel Hydrotest</v>
          </cell>
          <cell r="D332">
            <v>2040</v>
          </cell>
          <cell r="E332">
            <v>35</v>
          </cell>
          <cell r="F332">
            <v>3063.5982300000001</v>
          </cell>
          <cell r="G332">
            <v>152.95798000000002</v>
          </cell>
          <cell r="H332" t="str">
            <v>FAC</v>
          </cell>
        </row>
        <row r="333">
          <cell r="B333" t="str">
            <v>4000.16A</v>
          </cell>
          <cell r="C333" t="str">
            <v>OML 58 Rotating Equipment Revamping</v>
          </cell>
          <cell r="D333">
            <v>32640</v>
          </cell>
          <cell r="E333">
            <v>560</v>
          </cell>
          <cell r="F333">
            <v>5120.2786699999997</v>
          </cell>
          <cell r="G333">
            <v>526</v>
          </cell>
          <cell r="H333" t="str">
            <v>FAC</v>
          </cell>
        </row>
        <row r="334">
          <cell r="B334" t="str">
            <v>4000.16B</v>
          </cell>
          <cell r="C334" t="str">
            <v>OML 100 Rotating Equipment Revamping</v>
          </cell>
          <cell r="D334">
            <v>8160</v>
          </cell>
          <cell r="E334">
            <v>140</v>
          </cell>
          <cell r="F334">
            <v>680</v>
          </cell>
          <cell r="G334">
            <v>12</v>
          </cell>
          <cell r="H334" t="str">
            <v>FAC</v>
          </cell>
        </row>
        <row r="335">
          <cell r="B335" t="str">
            <v>4000.16C</v>
          </cell>
          <cell r="C335" t="str">
            <v>OML 102 Rotating Equipment Revamping</v>
          </cell>
          <cell r="D335">
            <v>4080</v>
          </cell>
          <cell r="E335">
            <v>70</v>
          </cell>
          <cell r="F335">
            <v>567</v>
          </cell>
          <cell r="G335">
            <v>6</v>
          </cell>
          <cell r="H335" t="str">
            <v>FAC</v>
          </cell>
        </row>
        <row r="336">
          <cell r="B336" t="str">
            <v>4000.16D</v>
          </cell>
          <cell r="C336" t="str">
            <v>OML 102 Work Campaign I</v>
          </cell>
          <cell r="D336">
            <v>2040</v>
          </cell>
          <cell r="E336">
            <v>35</v>
          </cell>
          <cell r="F336">
            <v>170</v>
          </cell>
          <cell r="G336">
            <v>3</v>
          </cell>
          <cell r="H336" t="str">
            <v>FAC</v>
          </cell>
        </row>
        <row r="337">
          <cell r="B337" t="str">
            <v>4000.16E</v>
          </cell>
          <cell r="C337" t="str">
            <v>OML100 Instrument Revamping ODP</v>
          </cell>
          <cell r="D337">
            <v>1224</v>
          </cell>
          <cell r="E337">
            <v>21</v>
          </cell>
          <cell r="F337">
            <v>102</v>
          </cell>
          <cell r="G337">
            <v>2</v>
          </cell>
          <cell r="H337" t="str">
            <v>FAC</v>
          </cell>
        </row>
        <row r="338">
          <cell r="B338" t="str">
            <v>4000.16F</v>
          </cell>
          <cell r="C338" t="str">
            <v>OML102 Deluge System Improvement</v>
          </cell>
          <cell r="D338">
            <v>4080</v>
          </cell>
          <cell r="E338">
            <v>70</v>
          </cell>
          <cell r="F338">
            <v>340</v>
          </cell>
          <cell r="G338">
            <v>6</v>
          </cell>
          <cell r="H338" t="str">
            <v>FAC</v>
          </cell>
        </row>
        <row r="339">
          <cell r="B339" t="str">
            <v>4000.19A</v>
          </cell>
          <cell r="C339" t="str">
            <v>OML 58 Rumuekpe Prover Loop Calibration</v>
          </cell>
          <cell r="D339">
            <v>1224</v>
          </cell>
          <cell r="E339">
            <v>21</v>
          </cell>
          <cell r="F339">
            <v>204</v>
          </cell>
          <cell r="G339">
            <v>3</v>
          </cell>
          <cell r="H339" t="str">
            <v>FAC</v>
          </cell>
        </row>
        <row r="340">
          <cell r="B340" t="str">
            <v>4000.19B</v>
          </cell>
          <cell r="C340" t="str">
            <v>OML100 Prover Loop Calibration</v>
          </cell>
          <cell r="D340">
            <v>2040</v>
          </cell>
          <cell r="E340">
            <v>35</v>
          </cell>
          <cell r="F340">
            <v>170</v>
          </cell>
          <cell r="G340">
            <v>3</v>
          </cell>
          <cell r="H340" t="str">
            <v>FAC</v>
          </cell>
        </row>
        <row r="341">
          <cell r="B341" t="str">
            <v>4000.19C</v>
          </cell>
          <cell r="C341" t="str">
            <v>OML 58 Lifting Equipment Repair</v>
          </cell>
          <cell r="D341">
            <v>4080</v>
          </cell>
          <cell r="E341">
            <v>70</v>
          </cell>
          <cell r="F341">
            <v>340</v>
          </cell>
          <cell r="G341">
            <v>6</v>
          </cell>
          <cell r="H341" t="str">
            <v>FAC</v>
          </cell>
        </row>
        <row r="342">
          <cell r="B342" t="str">
            <v>4000.19D</v>
          </cell>
          <cell r="C342" t="str">
            <v>OML 100 Lifting Equipment Repair</v>
          </cell>
          <cell r="D342">
            <v>2040</v>
          </cell>
          <cell r="E342">
            <v>35</v>
          </cell>
          <cell r="F342">
            <v>170</v>
          </cell>
          <cell r="G342">
            <v>3</v>
          </cell>
          <cell r="H342" t="str">
            <v>FAC</v>
          </cell>
        </row>
        <row r="343">
          <cell r="B343" t="str">
            <v>4001.03A</v>
          </cell>
          <cell r="C343" t="str">
            <v>OML58 Corrosion &amp; Cathodic Protection</v>
          </cell>
          <cell r="D343">
            <v>4080</v>
          </cell>
          <cell r="E343">
            <v>70</v>
          </cell>
          <cell r="F343">
            <v>658</v>
          </cell>
          <cell r="G343">
            <v>8</v>
          </cell>
          <cell r="H343" t="str">
            <v>FAC</v>
          </cell>
        </row>
        <row r="344">
          <cell r="B344" t="str">
            <v>4001.03B</v>
          </cell>
          <cell r="C344" t="str">
            <v>OML100 Corrosion &amp; Cathodic Protection</v>
          </cell>
          <cell r="D344">
            <v>2040</v>
          </cell>
          <cell r="E344">
            <v>35</v>
          </cell>
          <cell r="F344">
            <v>170</v>
          </cell>
          <cell r="G344">
            <v>3</v>
          </cell>
          <cell r="H344" t="str">
            <v>FAC</v>
          </cell>
        </row>
        <row r="345">
          <cell r="B345" t="str">
            <v>4001.03C</v>
          </cell>
          <cell r="C345" t="str">
            <v>OML100 Painting Campaign</v>
          </cell>
          <cell r="D345">
            <v>40800</v>
          </cell>
          <cell r="E345">
            <v>700</v>
          </cell>
          <cell r="F345">
            <v>4210</v>
          </cell>
          <cell r="G345">
            <v>69</v>
          </cell>
          <cell r="H345" t="str">
            <v>FAC</v>
          </cell>
        </row>
        <row r="346">
          <cell r="B346" t="str">
            <v>4001.03E</v>
          </cell>
          <cell r="C346" t="str">
            <v>OML102 Painting Campaign</v>
          </cell>
          <cell r="D346">
            <v>2040</v>
          </cell>
          <cell r="E346">
            <v>35</v>
          </cell>
          <cell r="F346">
            <v>170</v>
          </cell>
          <cell r="G346">
            <v>3</v>
          </cell>
          <cell r="H346" t="str">
            <v>FAC</v>
          </cell>
        </row>
        <row r="347">
          <cell r="B347" t="str">
            <v>4001.03F</v>
          </cell>
          <cell r="C347" t="str">
            <v>OML 58 Painting Campaign</v>
          </cell>
          <cell r="D347">
            <v>4080</v>
          </cell>
          <cell r="E347">
            <v>70</v>
          </cell>
          <cell r="F347">
            <v>340</v>
          </cell>
          <cell r="G347">
            <v>6</v>
          </cell>
          <cell r="H347" t="str">
            <v>FAC</v>
          </cell>
        </row>
        <row r="348">
          <cell r="B348" t="str">
            <v>4001.03G</v>
          </cell>
          <cell r="C348" t="str">
            <v>OML58 Tanks Painting Campaign</v>
          </cell>
          <cell r="D348">
            <v>24480</v>
          </cell>
          <cell r="E348">
            <v>420</v>
          </cell>
          <cell r="F348">
            <v>2861</v>
          </cell>
          <cell r="G348">
            <v>46</v>
          </cell>
          <cell r="H348" t="str">
            <v>FAC</v>
          </cell>
        </row>
        <row r="349">
          <cell r="B349" t="str">
            <v>4001.03H</v>
          </cell>
          <cell r="C349" t="str">
            <v>OML102 Corrosion &amp; Cathodic Protection</v>
          </cell>
          <cell r="D349">
            <v>1224</v>
          </cell>
          <cell r="E349">
            <v>21</v>
          </cell>
          <cell r="F349">
            <v>102</v>
          </cell>
          <cell r="G349">
            <v>2</v>
          </cell>
          <cell r="H349" t="str">
            <v>FAC</v>
          </cell>
        </row>
        <row r="350">
          <cell r="B350" t="str">
            <v>4001.05A</v>
          </cell>
          <cell r="C350" t="str">
            <v>FSO Rotating Equipment Revamping</v>
          </cell>
          <cell r="E350">
            <v>200</v>
          </cell>
          <cell r="F350">
            <v>0</v>
          </cell>
          <cell r="G350">
            <v>26</v>
          </cell>
          <cell r="H350" t="str">
            <v>FAC</v>
          </cell>
        </row>
        <row r="351">
          <cell r="B351" t="str">
            <v>4001.13A</v>
          </cell>
          <cell r="C351" t="str">
            <v>OML 99 Unity Running Costs</v>
          </cell>
          <cell r="E351">
            <v>9223</v>
          </cell>
          <cell r="F351">
            <v>131682.99505</v>
          </cell>
          <cell r="G351">
            <v>7130.9133300000003</v>
          </cell>
          <cell r="H351" t="str">
            <v>P.ENG</v>
          </cell>
        </row>
        <row r="352">
          <cell r="B352" t="str">
            <v>4001.13B</v>
          </cell>
          <cell r="C352" t="str">
            <v>OML 100 Unity Running Costs</v>
          </cell>
          <cell r="E352">
            <v>1829</v>
          </cell>
          <cell r="F352">
            <v>41138.797569999995</v>
          </cell>
          <cell r="G352">
            <v>1808.1656500000001</v>
          </cell>
          <cell r="H352" t="str">
            <v>P.ENG</v>
          </cell>
        </row>
        <row r="353">
          <cell r="B353" t="str">
            <v>4001.13C</v>
          </cell>
          <cell r="C353" t="str">
            <v>OML 102 Unity Running Costs</v>
          </cell>
          <cell r="E353">
            <v>3354</v>
          </cell>
          <cell r="F353">
            <v>54578.574819999994</v>
          </cell>
          <cell r="G353">
            <v>2427.1254800000002</v>
          </cell>
          <cell r="H353" t="str">
            <v>P.ENG</v>
          </cell>
        </row>
        <row r="354">
          <cell r="B354" t="str">
            <v>4001.16A</v>
          </cell>
          <cell r="C354" t="str">
            <v>OML100 Solar Turbine Audit</v>
          </cell>
          <cell r="D354">
            <v>1224</v>
          </cell>
          <cell r="E354">
            <v>294</v>
          </cell>
          <cell r="F354">
            <v>134</v>
          </cell>
          <cell r="G354">
            <v>4.5486000000000004</v>
          </cell>
          <cell r="H354" t="str">
            <v>FAC</v>
          </cell>
        </row>
        <row r="355">
          <cell r="B355" t="str">
            <v>4001.16B</v>
          </cell>
          <cell r="C355" t="str">
            <v>OML102 Solar Turbine Audit</v>
          </cell>
          <cell r="D355">
            <v>1224</v>
          </cell>
          <cell r="E355">
            <v>21</v>
          </cell>
          <cell r="F355">
            <v>184</v>
          </cell>
          <cell r="G355">
            <v>4</v>
          </cell>
          <cell r="H355" t="str">
            <v>FAC</v>
          </cell>
        </row>
        <row r="356">
          <cell r="B356" t="str">
            <v>4001.19A</v>
          </cell>
          <cell r="C356" t="str">
            <v>OML58 Direct Transportation Cost</v>
          </cell>
          <cell r="D356">
            <v>1414400</v>
          </cell>
          <cell r="E356">
            <v>0</v>
          </cell>
          <cell r="F356">
            <v>899727.47421000001</v>
          </cell>
          <cell r="G356">
            <v>17.472000000000001</v>
          </cell>
          <cell r="H356" t="str">
            <v>P.ENG</v>
          </cell>
        </row>
        <row r="357">
          <cell r="B357" t="str">
            <v>4001.20A</v>
          </cell>
          <cell r="C357" t="str">
            <v>Value Added Tax - Direct Trans Expenses</v>
          </cell>
          <cell r="D357">
            <v>81913</v>
          </cell>
          <cell r="E357">
            <v>714</v>
          </cell>
          <cell r="F357">
            <v>17065</v>
          </cell>
          <cell r="G357">
            <v>150</v>
          </cell>
          <cell r="H357" t="str">
            <v>P.ENG</v>
          </cell>
        </row>
        <row r="358">
          <cell r="B358" t="str">
            <v>4001.21A</v>
          </cell>
          <cell r="C358" t="str">
            <v>Custom Duties - Direct Trans Expenses</v>
          </cell>
          <cell r="D358">
            <v>58942</v>
          </cell>
          <cell r="E358">
            <v>0</v>
          </cell>
          <cell r="F358">
            <v>11788.4</v>
          </cell>
          <cell r="G358">
            <v>0</v>
          </cell>
          <cell r="H358" t="str">
            <v>P.ENG</v>
          </cell>
        </row>
        <row r="359">
          <cell r="B359" t="str">
            <v>4002.01A</v>
          </cell>
          <cell r="C359" t="str">
            <v>Office &amp; General Costs Production</v>
          </cell>
          <cell r="D359">
            <v>462400</v>
          </cell>
          <cell r="E359">
            <v>2500</v>
          </cell>
          <cell r="F359">
            <v>1368503</v>
          </cell>
          <cell r="G359">
            <v>5188</v>
          </cell>
          <cell r="H359" t="str">
            <v>P.ENG</v>
          </cell>
        </row>
        <row r="360">
          <cell r="B360" t="str">
            <v>4002.03A</v>
          </cell>
          <cell r="C360" t="str">
            <v xml:space="preserve">Reservoir Engineering </v>
          </cell>
          <cell r="D360">
            <v>123624</v>
          </cell>
          <cell r="E360">
            <v>2121</v>
          </cell>
          <cell r="F360">
            <v>337582</v>
          </cell>
          <cell r="G360">
            <v>6103.5501300000005</v>
          </cell>
          <cell r="H360" t="str">
            <v>P.ENG</v>
          </cell>
        </row>
        <row r="361">
          <cell r="B361" t="str">
            <v>4002.03B</v>
          </cell>
          <cell r="C361" t="str">
            <v>Reservoir Software / Databse</v>
          </cell>
          <cell r="D361">
            <v>4296.1412688031387</v>
          </cell>
          <cell r="E361">
            <v>2168</v>
          </cell>
          <cell r="F361">
            <v>11263.35744</v>
          </cell>
          <cell r="G361">
            <v>1093</v>
          </cell>
          <cell r="H361" t="str">
            <v>P.ENG</v>
          </cell>
        </row>
        <row r="362">
          <cell r="B362" t="str">
            <v>4002.03C</v>
          </cell>
          <cell r="C362" t="str">
            <v>OML102 Oil Reservoir Studies</v>
          </cell>
          <cell r="E362">
            <v>2002</v>
          </cell>
          <cell r="F362">
            <v>1585</v>
          </cell>
          <cell r="G362">
            <v>4398</v>
          </cell>
          <cell r="H362" t="str">
            <v>P.ENG</v>
          </cell>
        </row>
        <row r="363">
          <cell r="B363" t="str">
            <v>4002.03D</v>
          </cell>
          <cell r="C363" t="str">
            <v>OML100 Reservoir Studies</v>
          </cell>
          <cell r="E363">
            <v>1540</v>
          </cell>
          <cell r="F363">
            <v>3641.7066500000001</v>
          </cell>
          <cell r="G363">
            <v>943</v>
          </cell>
          <cell r="H363" t="str">
            <v>P.ENG</v>
          </cell>
        </row>
        <row r="364">
          <cell r="B364" t="str">
            <v>4002.03E</v>
          </cell>
          <cell r="C364" t="str">
            <v xml:space="preserve">Oil - DPR/NNPC Participation to Studies </v>
          </cell>
          <cell r="E364">
            <v>500</v>
          </cell>
          <cell r="F364">
            <v>2389</v>
          </cell>
          <cell r="G364">
            <v>368</v>
          </cell>
          <cell r="H364" t="str">
            <v>P.ENG</v>
          </cell>
        </row>
        <row r="365">
          <cell r="B365" t="str">
            <v>4002.03F</v>
          </cell>
          <cell r="C365" t="str">
            <v>OML 57 Reservoir  Studies</v>
          </cell>
          <cell r="E365">
            <v>450</v>
          </cell>
          <cell r="F365">
            <v>0</v>
          </cell>
          <cell r="G365">
            <v>0</v>
          </cell>
          <cell r="H365" t="str">
            <v>P.ENG</v>
          </cell>
        </row>
        <row r="366">
          <cell r="B366" t="str">
            <v>4002.03G</v>
          </cell>
          <cell r="C366" t="str">
            <v>OML 58 - Oil  Reservior Studies</v>
          </cell>
          <cell r="E366">
            <v>3689</v>
          </cell>
          <cell r="F366">
            <v>5126</v>
          </cell>
          <cell r="G366">
            <v>1616</v>
          </cell>
          <cell r="H366" t="str">
            <v>P.ENG</v>
          </cell>
        </row>
        <row r="367">
          <cell r="B367" t="str">
            <v>4002.03H</v>
          </cell>
          <cell r="C367" t="str">
            <v>Gas - DPR/NNPC Participation to Studies</v>
          </cell>
          <cell r="D367">
            <v>0</v>
          </cell>
          <cell r="E367">
            <v>300</v>
          </cell>
          <cell r="F367">
            <v>0</v>
          </cell>
          <cell r="G367">
            <v>96</v>
          </cell>
          <cell r="H367" t="str">
            <v>GAS</v>
          </cell>
        </row>
        <row r="368">
          <cell r="B368" t="str">
            <v>4002.03I</v>
          </cell>
          <cell r="C368" t="str">
            <v>OML 58 Gas Reservoir Studies</v>
          </cell>
          <cell r="D368">
            <v>0</v>
          </cell>
          <cell r="E368">
            <v>2000</v>
          </cell>
          <cell r="F368">
            <v>872.00923</v>
          </cell>
          <cell r="G368">
            <v>848</v>
          </cell>
          <cell r="H368" t="str">
            <v>GAS</v>
          </cell>
        </row>
        <row r="369">
          <cell r="B369" t="str">
            <v>4002.04A</v>
          </cell>
          <cell r="C369" t="str">
            <v>OML58 Pipeline Integrity Survey</v>
          </cell>
          <cell r="D369">
            <v>16320</v>
          </cell>
          <cell r="E369">
            <v>280</v>
          </cell>
          <cell r="F369">
            <v>1486</v>
          </cell>
          <cell r="G369">
            <v>36</v>
          </cell>
          <cell r="H369" t="str">
            <v>FAC</v>
          </cell>
        </row>
        <row r="370">
          <cell r="B370" t="str">
            <v>4002.04B</v>
          </cell>
          <cell r="C370" t="str">
            <v>OML100 Pipeline Integrity Survey</v>
          </cell>
          <cell r="D370">
            <v>12240</v>
          </cell>
          <cell r="E370">
            <v>210</v>
          </cell>
          <cell r="F370">
            <v>1020</v>
          </cell>
          <cell r="G370">
            <v>18</v>
          </cell>
          <cell r="H370" t="str">
            <v>FAC</v>
          </cell>
        </row>
        <row r="371">
          <cell r="B371" t="str">
            <v>4002.04C</v>
          </cell>
          <cell r="C371" t="str">
            <v>OML102 Pipeline Integrity Survey</v>
          </cell>
          <cell r="D371">
            <v>4080</v>
          </cell>
          <cell r="E371">
            <v>70</v>
          </cell>
          <cell r="F371">
            <v>340</v>
          </cell>
          <cell r="G371">
            <v>6</v>
          </cell>
          <cell r="H371" t="str">
            <v>FAC</v>
          </cell>
        </row>
        <row r="372">
          <cell r="B372" t="str">
            <v>4002.04D</v>
          </cell>
          <cell r="C372" t="str">
            <v>OML100 Apave Recommendation</v>
          </cell>
          <cell r="D372">
            <v>4080</v>
          </cell>
          <cell r="E372">
            <v>70</v>
          </cell>
          <cell r="F372">
            <v>340</v>
          </cell>
          <cell r="G372">
            <v>6</v>
          </cell>
          <cell r="H372" t="str">
            <v>FAC</v>
          </cell>
        </row>
        <row r="373">
          <cell r="B373" t="str">
            <v>4002.04E</v>
          </cell>
          <cell r="C373" t="str">
            <v>OML58 Flowmeter Calibration</v>
          </cell>
          <cell r="D373">
            <v>2040</v>
          </cell>
          <cell r="E373">
            <v>35</v>
          </cell>
          <cell r="F373">
            <v>170</v>
          </cell>
          <cell r="G373">
            <v>3</v>
          </cell>
          <cell r="H373" t="str">
            <v>FAC</v>
          </cell>
        </row>
        <row r="374">
          <cell r="B374" t="str">
            <v>4002.04F</v>
          </cell>
          <cell r="C374" t="str">
            <v>OML58 Esssential &amp; Emergency lightring</v>
          </cell>
          <cell r="D374">
            <v>2040</v>
          </cell>
          <cell r="E374">
            <v>35</v>
          </cell>
          <cell r="F374">
            <v>170</v>
          </cell>
          <cell r="G374">
            <v>15.373299999999999</v>
          </cell>
          <cell r="H374" t="str">
            <v>FAC</v>
          </cell>
        </row>
        <row r="375">
          <cell r="B375" t="str">
            <v>4002.04G</v>
          </cell>
          <cell r="C375" t="str">
            <v>OML58 AC Split Unit R22 to be C/O</v>
          </cell>
          <cell r="D375">
            <v>6120</v>
          </cell>
          <cell r="E375">
            <v>105</v>
          </cell>
          <cell r="F375">
            <v>684</v>
          </cell>
          <cell r="G375">
            <v>12</v>
          </cell>
          <cell r="H375" t="str">
            <v>FAC</v>
          </cell>
        </row>
        <row r="376">
          <cell r="B376" t="str">
            <v>4002.05A</v>
          </cell>
          <cell r="C376" t="str">
            <v>Office and General Costs of Production</v>
          </cell>
          <cell r="D376">
            <v>527</v>
          </cell>
          <cell r="E376">
            <v>3</v>
          </cell>
          <cell r="F376">
            <v>0</v>
          </cell>
          <cell r="G376">
            <v>0</v>
          </cell>
          <cell r="H376" t="str">
            <v>P.ENG</v>
          </cell>
        </row>
        <row r="377">
          <cell r="B377" t="str">
            <v>4002.05B</v>
          </cell>
          <cell r="C377" t="str">
            <v>Petroleum Engineering Studies</v>
          </cell>
          <cell r="D377">
            <v>373</v>
          </cell>
          <cell r="E377">
            <v>130</v>
          </cell>
          <cell r="F377">
            <v>0</v>
          </cell>
          <cell r="G377">
            <v>0</v>
          </cell>
          <cell r="H377" t="str">
            <v>P.ENG</v>
          </cell>
        </row>
        <row r="378">
          <cell r="B378" t="str">
            <v>4003.01A</v>
          </cell>
          <cell r="C378" t="str">
            <v>OML57 Production Common Costs</v>
          </cell>
          <cell r="D378">
            <v>27200</v>
          </cell>
          <cell r="F378">
            <v>12840.730599999999</v>
          </cell>
          <cell r="G378">
            <v>241</v>
          </cell>
          <cell r="H378" t="str">
            <v>P.ENG</v>
          </cell>
        </row>
        <row r="379">
          <cell r="B379" t="str">
            <v>4003.01B</v>
          </cell>
          <cell r="C379" t="str">
            <v>OML58 Oil Production Common Costs</v>
          </cell>
          <cell r="D379">
            <v>913832</v>
          </cell>
          <cell r="E379">
            <v>2481</v>
          </cell>
          <cell r="F379">
            <v>1040060.2</v>
          </cell>
          <cell r="G379">
            <v>4812.6877500000001</v>
          </cell>
          <cell r="H379" t="str">
            <v>P.ENG</v>
          </cell>
        </row>
        <row r="380">
          <cell r="B380" t="str">
            <v>4003.01C</v>
          </cell>
          <cell r="C380" t="str">
            <v>OML58 Gas Production Common Costs</v>
          </cell>
          <cell r="D380">
            <v>527368</v>
          </cell>
          <cell r="E380">
            <v>3472</v>
          </cell>
          <cell r="F380">
            <v>634688.24010000005</v>
          </cell>
          <cell r="G380">
            <v>3742.1738799999998</v>
          </cell>
          <cell r="H380" t="str">
            <v>GAS</v>
          </cell>
        </row>
        <row r="381">
          <cell r="B381" t="str">
            <v>4003.01F</v>
          </cell>
          <cell r="C381" t="str">
            <v>OML  58 Gas Production Logging Gas</v>
          </cell>
          <cell r="E381">
            <v>175</v>
          </cell>
          <cell r="F381">
            <v>0</v>
          </cell>
          <cell r="G381">
            <v>36</v>
          </cell>
          <cell r="H381" t="str">
            <v>GAS</v>
          </cell>
        </row>
        <row r="382">
          <cell r="B382" t="str">
            <v>4003.01D</v>
          </cell>
          <cell r="C382" t="str">
            <v>OML100 Production Common Costs</v>
          </cell>
          <cell r="D382">
            <v>509279</v>
          </cell>
          <cell r="E382">
            <v>8835</v>
          </cell>
          <cell r="F382">
            <v>218740.34909999999</v>
          </cell>
          <cell r="G382">
            <v>7327.6592700000001</v>
          </cell>
          <cell r="H382" t="str">
            <v>P.ENG</v>
          </cell>
        </row>
        <row r="383">
          <cell r="B383" t="str">
            <v>4003.01E</v>
          </cell>
          <cell r="C383" t="str">
            <v>OML102 Production Common Costs</v>
          </cell>
          <cell r="D383">
            <v>346322</v>
          </cell>
          <cell r="E383">
            <v>6170</v>
          </cell>
          <cell r="F383">
            <v>151713.83489999999</v>
          </cell>
          <cell r="G383">
            <v>5256.1941399999996</v>
          </cell>
          <cell r="H383" t="str">
            <v>P.ENG</v>
          </cell>
        </row>
        <row r="384">
          <cell r="B384" t="str">
            <v>4003.02A</v>
          </cell>
          <cell r="C384" t="str">
            <v>Telecommunication Maintenance</v>
          </cell>
          <cell r="D384">
            <v>28560</v>
          </cell>
          <cell r="E384">
            <v>490</v>
          </cell>
          <cell r="F384">
            <v>11021.248589999999</v>
          </cell>
          <cell r="G384">
            <v>288.84075999999999</v>
          </cell>
          <cell r="H384" t="str">
            <v>FAC</v>
          </cell>
        </row>
        <row r="385">
          <cell r="B385" t="str">
            <v>4003.08A</v>
          </cell>
          <cell r="C385" t="str">
            <v>Value Added Tax - Field / District  Overhead</v>
          </cell>
          <cell r="D385">
            <v>60600</v>
          </cell>
          <cell r="E385">
            <v>318</v>
          </cell>
          <cell r="F385">
            <v>7740</v>
          </cell>
          <cell r="G385">
            <v>48</v>
          </cell>
          <cell r="H385" t="str">
            <v>P.ENG</v>
          </cell>
        </row>
        <row r="386">
          <cell r="B386" t="str">
            <v>4003.09A</v>
          </cell>
          <cell r="C386" t="str">
            <v>Custom Duties - Field / District  Overhead</v>
          </cell>
          <cell r="D386">
            <v>72887</v>
          </cell>
          <cell r="E386">
            <v>0</v>
          </cell>
          <cell r="F386">
            <v>10933.05</v>
          </cell>
          <cell r="G386">
            <v>0</v>
          </cell>
          <cell r="H386" t="str">
            <v>P.ENG</v>
          </cell>
        </row>
        <row r="387">
          <cell r="B387" t="str">
            <v>4005.01A</v>
          </cell>
          <cell r="C387" t="str">
            <v>Development / Industrial Programme</v>
          </cell>
          <cell r="D387">
            <v>136000</v>
          </cell>
          <cell r="F387">
            <v>29287.514929999998</v>
          </cell>
          <cell r="G387">
            <v>12.831709999999999</v>
          </cell>
          <cell r="H387" t="str">
            <v>PAD</v>
          </cell>
        </row>
        <row r="388">
          <cell r="B388" t="str">
            <v>4005.01AA</v>
          </cell>
          <cell r="C388" t="str">
            <v>Value Added Tax</v>
          </cell>
          <cell r="D388">
            <v>97974.336132465949</v>
          </cell>
          <cell r="E388">
            <v>799.50046961422072</v>
          </cell>
          <cell r="F388">
            <v>9147</v>
          </cell>
          <cell r="G388">
            <v>76</v>
          </cell>
          <cell r="H388" t="str">
            <v>PAD</v>
          </cell>
        </row>
        <row r="389">
          <cell r="B389" t="str">
            <v>4005.01B</v>
          </cell>
          <cell r="C389" t="str">
            <v>Scholarship</v>
          </cell>
          <cell r="D389">
            <v>255497</v>
          </cell>
          <cell r="E389">
            <v>1921</v>
          </cell>
          <cell r="F389">
            <v>21291</v>
          </cell>
          <cell r="G389">
            <v>276</v>
          </cell>
          <cell r="H389" t="str">
            <v>PAD</v>
          </cell>
        </row>
        <row r="390">
          <cell r="B390" t="str">
            <v>4005.01C</v>
          </cell>
          <cell r="C390" t="str">
            <v>Agricultural Development</v>
          </cell>
          <cell r="D390">
            <v>75616</v>
          </cell>
          <cell r="F390">
            <v>96397.946510000009</v>
          </cell>
          <cell r="G390">
            <v>0</v>
          </cell>
          <cell r="H390" t="str">
            <v>PAD</v>
          </cell>
        </row>
        <row r="391">
          <cell r="B391" t="str">
            <v>4005.01D</v>
          </cell>
          <cell r="C391" t="str">
            <v>IPS</v>
          </cell>
          <cell r="D391">
            <v>235326</v>
          </cell>
          <cell r="E391">
            <v>1770</v>
          </cell>
          <cell r="F391">
            <v>137494.12002</v>
          </cell>
          <cell r="G391">
            <v>866.69191000000001</v>
          </cell>
          <cell r="H391" t="str">
            <v>PAD</v>
          </cell>
        </row>
        <row r="392">
          <cell r="B392" t="str">
            <v>4005.01E</v>
          </cell>
          <cell r="C392" t="str">
            <v>Micro Credit scheme</v>
          </cell>
          <cell r="D392">
            <v>75616</v>
          </cell>
          <cell r="F392">
            <v>19266</v>
          </cell>
          <cell r="G392">
            <v>0</v>
          </cell>
          <cell r="H392" t="str">
            <v>PAD</v>
          </cell>
        </row>
        <row r="393">
          <cell r="B393" t="str">
            <v>4005.01F</v>
          </cell>
          <cell r="C393" t="str">
            <v>Socio Economic Projects</v>
          </cell>
          <cell r="D393">
            <v>54400</v>
          </cell>
          <cell r="F393">
            <v>7597.8</v>
          </cell>
          <cell r="G393">
            <v>0</v>
          </cell>
          <cell r="H393" t="str">
            <v>PAD</v>
          </cell>
        </row>
        <row r="394">
          <cell r="B394" t="str">
            <v>4005.01F2</v>
          </cell>
          <cell r="C394" t="str">
            <v>Community Health Programme</v>
          </cell>
          <cell r="D394">
            <v>25000</v>
          </cell>
          <cell r="F394">
            <v>20209</v>
          </cell>
          <cell r="G394">
            <v>11.48532</v>
          </cell>
          <cell r="H394" t="str">
            <v>PAD</v>
          </cell>
        </row>
        <row r="395">
          <cell r="B395" t="str">
            <v>4005.01G</v>
          </cell>
          <cell r="C395" t="str">
            <v>Skill Acqiusition Programme</v>
          </cell>
          <cell r="D395">
            <v>333200</v>
          </cell>
          <cell r="F395">
            <v>53116.174500000001</v>
          </cell>
          <cell r="G395">
            <v>0</v>
          </cell>
          <cell r="H395" t="str">
            <v>PAD</v>
          </cell>
        </row>
        <row r="396">
          <cell r="B396" t="str">
            <v>4005.01H</v>
          </cell>
          <cell r="C396" t="str">
            <v>Capacity Building Programme</v>
          </cell>
          <cell r="D396">
            <v>54400</v>
          </cell>
          <cell r="F396">
            <v>7566.4059999999999</v>
          </cell>
          <cell r="G396">
            <v>0</v>
          </cell>
          <cell r="H396" t="str">
            <v>PAD</v>
          </cell>
        </row>
        <row r="397">
          <cell r="B397" t="str">
            <v>4005.01I</v>
          </cell>
          <cell r="C397" t="str">
            <v>Schools</v>
          </cell>
          <cell r="D397">
            <v>299200</v>
          </cell>
          <cell r="F397">
            <v>130632.23572</v>
          </cell>
          <cell r="G397">
            <v>0</v>
          </cell>
          <cell r="H397" t="str">
            <v>PAD</v>
          </cell>
        </row>
        <row r="398">
          <cell r="B398" t="str">
            <v>4005.01J</v>
          </cell>
          <cell r="C398" t="str">
            <v>Enlightenment Programme</v>
          </cell>
          <cell r="D398">
            <v>37672</v>
          </cell>
          <cell r="F398">
            <v>3139</v>
          </cell>
          <cell r="G398">
            <v>0</v>
          </cell>
          <cell r="H398" t="str">
            <v>PAD</v>
          </cell>
        </row>
        <row r="399">
          <cell r="B399" t="str">
            <v>4005.01K</v>
          </cell>
          <cell r="C399" t="str">
            <v>Research Grants/Endowment Fund</v>
          </cell>
          <cell r="D399">
            <v>68000</v>
          </cell>
          <cell r="F399">
            <v>82500</v>
          </cell>
          <cell r="G399">
            <v>0</v>
          </cell>
          <cell r="H399" t="str">
            <v>PAD</v>
          </cell>
        </row>
        <row r="400">
          <cell r="B400" t="str">
            <v>4005.01L</v>
          </cell>
          <cell r="C400" t="str">
            <v>Water Project</v>
          </cell>
          <cell r="D400">
            <v>122400</v>
          </cell>
          <cell r="F400">
            <v>115971.14818</v>
          </cell>
          <cell r="G400">
            <v>0</v>
          </cell>
          <cell r="H400" t="str">
            <v>PAD</v>
          </cell>
        </row>
        <row r="401">
          <cell r="B401" t="str">
            <v>4005.01M</v>
          </cell>
          <cell r="C401" t="str">
            <v>Community Health Projects</v>
          </cell>
          <cell r="D401">
            <v>122400</v>
          </cell>
          <cell r="F401">
            <v>18116.272199999999</v>
          </cell>
          <cell r="G401">
            <v>0</v>
          </cell>
          <cell r="H401" t="str">
            <v>PAD</v>
          </cell>
        </row>
        <row r="402">
          <cell r="B402" t="str">
            <v>4005.01N</v>
          </cell>
          <cell r="C402" t="str">
            <v>Sundries (Equipments etc)</v>
          </cell>
          <cell r="D402">
            <v>149600</v>
          </cell>
          <cell r="F402">
            <v>12467</v>
          </cell>
          <cell r="G402">
            <v>0</v>
          </cell>
          <cell r="H402" t="str">
            <v>PAD</v>
          </cell>
        </row>
        <row r="403">
          <cell r="B403" t="str">
            <v>4005.01O</v>
          </cell>
          <cell r="C403" t="str">
            <v>School Building Construction</v>
          </cell>
          <cell r="D403">
            <v>272000</v>
          </cell>
          <cell r="F403">
            <v>122598.90243999999</v>
          </cell>
          <cell r="G403">
            <v>171.93380999999999</v>
          </cell>
          <cell r="H403" t="str">
            <v>PAD</v>
          </cell>
        </row>
        <row r="404">
          <cell r="B404" t="str">
            <v>4005.01P</v>
          </cell>
          <cell r="C404" t="str">
            <v>Road repairs</v>
          </cell>
          <cell r="D404">
            <v>68000</v>
          </cell>
          <cell r="F404">
            <v>52310.989170000001</v>
          </cell>
          <cell r="G404">
            <v>0</v>
          </cell>
          <cell r="H404" t="str">
            <v>PAD</v>
          </cell>
        </row>
        <row r="405">
          <cell r="B405" t="str">
            <v>4005.01Q</v>
          </cell>
          <cell r="C405" t="str">
            <v>Pit Fencing</v>
          </cell>
          <cell r="D405">
            <v>54400</v>
          </cell>
          <cell r="F405">
            <v>27078.531920000001</v>
          </cell>
          <cell r="G405">
            <v>0</v>
          </cell>
          <cell r="H405" t="str">
            <v>PAD</v>
          </cell>
        </row>
        <row r="406">
          <cell r="B406" t="str">
            <v>4005.01R</v>
          </cell>
          <cell r="C406" t="str">
            <v>OML58 Economic Empowerment Programmes</v>
          </cell>
          <cell r="D406">
            <v>340000</v>
          </cell>
          <cell r="F406">
            <v>272400.03119999997</v>
          </cell>
          <cell r="G406">
            <v>249.77838</v>
          </cell>
          <cell r="H406" t="str">
            <v>PAD</v>
          </cell>
        </row>
        <row r="407">
          <cell r="B407" t="str">
            <v>4005.01S</v>
          </cell>
          <cell r="C407" t="str">
            <v>OML100 Economic Empowerment Programmes</v>
          </cell>
          <cell r="D407">
            <v>13600</v>
          </cell>
          <cell r="F407">
            <v>1133</v>
          </cell>
          <cell r="G407">
            <v>0</v>
          </cell>
          <cell r="H407" t="str">
            <v>PAD</v>
          </cell>
        </row>
        <row r="408">
          <cell r="B408" t="str">
            <v>4005.01T</v>
          </cell>
          <cell r="C408" t="str">
            <v>Other Road Works</v>
          </cell>
          <cell r="D408">
            <v>194616</v>
          </cell>
          <cell r="F408">
            <v>60968</v>
          </cell>
          <cell r="G408">
            <v>22.970650000000003</v>
          </cell>
          <cell r="H408" t="str">
            <v>PAD</v>
          </cell>
        </row>
        <row r="409">
          <cell r="B409" t="str">
            <v>4005.01U</v>
          </cell>
          <cell r="C409" t="str">
            <v>Community assisted projects</v>
          </cell>
          <cell r="D409">
            <v>54400</v>
          </cell>
          <cell r="F409">
            <v>4533</v>
          </cell>
          <cell r="G409">
            <v>0</v>
          </cell>
          <cell r="H409" t="str">
            <v>PAD</v>
          </cell>
        </row>
        <row r="410">
          <cell r="B410" t="str">
            <v>4005.01V</v>
          </cell>
          <cell r="C410" t="str">
            <v>Community Assistance</v>
          </cell>
          <cell r="D410">
            <v>291584</v>
          </cell>
          <cell r="F410">
            <v>188040</v>
          </cell>
          <cell r="G410">
            <v>0</v>
          </cell>
          <cell r="H410" t="str">
            <v>PAD</v>
          </cell>
        </row>
        <row r="411">
          <cell r="B411" t="str">
            <v>4005.01W</v>
          </cell>
          <cell r="C411" t="str">
            <v>Maintenance of Community Electricity Network</v>
          </cell>
          <cell r="D411">
            <v>35088</v>
          </cell>
          <cell r="E411">
            <v>0</v>
          </cell>
          <cell r="F411">
            <v>87384.709459999998</v>
          </cell>
          <cell r="G411">
            <v>0</v>
          </cell>
          <cell r="H411" t="str">
            <v>PAD</v>
          </cell>
        </row>
        <row r="412">
          <cell r="B412" t="str">
            <v>4005.01X</v>
          </cell>
          <cell r="C412" t="str">
            <v>Permanent Electrification</v>
          </cell>
          <cell r="D412">
            <v>23040</v>
          </cell>
          <cell r="E412">
            <v>471</v>
          </cell>
          <cell r="F412">
            <v>32297.242340000001</v>
          </cell>
          <cell r="G412">
            <v>184</v>
          </cell>
          <cell r="H412" t="str">
            <v>PAD</v>
          </cell>
        </row>
        <row r="413">
          <cell r="B413" t="str">
            <v>4005.01Y</v>
          </cell>
          <cell r="C413" t="str">
            <v>Road Construction</v>
          </cell>
          <cell r="D413">
            <v>544000</v>
          </cell>
          <cell r="F413">
            <v>659852.26528000005</v>
          </cell>
          <cell r="G413">
            <v>6.00603</v>
          </cell>
          <cell r="H413" t="str">
            <v>PAD</v>
          </cell>
        </row>
        <row r="414">
          <cell r="B414" t="str">
            <v>4005.01Z</v>
          </cell>
          <cell r="C414" t="str">
            <v>Cottage Industry</v>
          </cell>
          <cell r="D414">
            <v>25000</v>
          </cell>
          <cell r="E414">
            <v>0</v>
          </cell>
          <cell r="F414">
            <v>10309.733419999999</v>
          </cell>
          <cell r="G414">
            <v>595.00954000000002</v>
          </cell>
          <cell r="H414" t="str">
            <v>PAD</v>
          </cell>
        </row>
        <row r="415">
          <cell r="B415" t="str">
            <v>4022.11</v>
          </cell>
          <cell r="C415" t="str">
            <v>Documentation &amp; Subcriptions</v>
          </cell>
          <cell r="D415">
            <v>25000</v>
          </cell>
          <cell r="E415">
            <v>150</v>
          </cell>
          <cell r="F415">
            <v>2083</v>
          </cell>
          <cell r="G415">
            <v>13</v>
          </cell>
          <cell r="H415" t="str">
            <v>FAD</v>
          </cell>
        </row>
        <row r="416">
          <cell r="B416" t="str">
            <v>4022.12</v>
          </cell>
          <cell r="C416" t="str">
            <v>Clubs</v>
          </cell>
          <cell r="D416">
            <v>48336</v>
          </cell>
          <cell r="E416">
            <v>0</v>
          </cell>
          <cell r="F416">
            <v>26767.411789999998</v>
          </cell>
          <cell r="G416">
            <v>5</v>
          </cell>
          <cell r="H416" t="str">
            <v>FAD</v>
          </cell>
        </row>
        <row r="417">
          <cell r="B417" t="str">
            <v>4022.13</v>
          </cell>
          <cell r="C417" t="str">
            <v>Other Personnel Costs - Security</v>
          </cell>
          <cell r="D417">
            <v>930688</v>
          </cell>
          <cell r="E417">
            <v>1576</v>
          </cell>
          <cell r="F417">
            <v>581659.48109000002</v>
          </cell>
          <cell r="G417">
            <v>442</v>
          </cell>
          <cell r="H417" t="str">
            <v>FAD</v>
          </cell>
        </row>
        <row r="418">
          <cell r="B418" t="str">
            <v>4025.06A</v>
          </cell>
          <cell r="C418" t="str">
            <v>Safety Wears</v>
          </cell>
          <cell r="D418">
            <v>1274.1857289721365</v>
          </cell>
          <cell r="E418">
            <v>8.4337349397590362</v>
          </cell>
          <cell r="F418">
            <v>747.18877439691755</v>
          </cell>
          <cell r="G418">
            <v>10.921436746987949</v>
          </cell>
          <cell r="H418" t="str">
            <v>PAD</v>
          </cell>
        </row>
        <row r="419">
          <cell r="B419" t="str">
            <v>4025.06B</v>
          </cell>
          <cell r="C419" t="str">
            <v>Gifts &amp; Invitation</v>
          </cell>
          <cell r="D419">
            <v>402885.39239880885</v>
          </cell>
          <cell r="E419">
            <v>50.602409638554214</v>
          </cell>
          <cell r="F419">
            <v>236253.97438073964</v>
          </cell>
          <cell r="G419">
            <v>65.528620481927689</v>
          </cell>
          <cell r="H419" t="str">
            <v>PAD</v>
          </cell>
        </row>
        <row r="420">
          <cell r="B420" t="str">
            <v>4025.06C</v>
          </cell>
          <cell r="C420" t="str">
            <v>Corporate Advert. Expenses</v>
          </cell>
          <cell r="D420">
            <v>109215.91962618312</v>
          </cell>
          <cell r="E420">
            <v>240.36144578313252</v>
          </cell>
          <cell r="F420">
            <v>64044.752091164359</v>
          </cell>
          <cell r="G420">
            <v>311.26094728915655</v>
          </cell>
          <cell r="H420" t="str">
            <v>PAD</v>
          </cell>
        </row>
        <row r="421">
          <cell r="B421" t="str">
            <v>4025.06D</v>
          </cell>
          <cell r="C421" t="str">
            <v>Legal Expenses</v>
          </cell>
          <cell r="D421">
            <v>485.4040872274806</v>
          </cell>
          <cell r="E421">
            <v>0</v>
          </cell>
          <cell r="F421">
            <v>284.6433426273972</v>
          </cell>
          <cell r="G421">
            <v>0</v>
          </cell>
          <cell r="H421" t="str">
            <v>PAD</v>
          </cell>
        </row>
        <row r="422">
          <cell r="B422" t="str">
            <v>4025.06E</v>
          </cell>
          <cell r="C422" t="str">
            <v>Accommodation</v>
          </cell>
          <cell r="D422">
            <v>0</v>
          </cell>
          <cell r="E422">
            <v>210.84337349397592</v>
          </cell>
          <cell r="F422">
            <v>0</v>
          </cell>
          <cell r="G422">
            <v>273.03591867469873</v>
          </cell>
          <cell r="H422" t="str">
            <v>PAD</v>
          </cell>
        </row>
        <row r="423">
          <cell r="B423" t="str">
            <v>4025.06F</v>
          </cell>
          <cell r="C423" t="str">
            <v>Salaries</v>
          </cell>
          <cell r="D423">
            <v>322104.44420241151</v>
          </cell>
          <cell r="E423">
            <v>0</v>
          </cell>
          <cell r="F423">
            <v>188883.62930068819</v>
          </cell>
          <cell r="G423">
            <v>0</v>
          </cell>
          <cell r="H423" t="str">
            <v>PAD</v>
          </cell>
        </row>
        <row r="424">
          <cell r="B424" t="str">
            <v>4025.06G</v>
          </cell>
          <cell r="C424" t="str">
            <v>External Services</v>
          </cell>
          <cell r="D424">
            <v>66743.061993778581</v>
          </cell>
          <cell r="E424">
            <v>21.08433734939759</v>
          </cell>
          <cell r="F424">
            <v>39138.459611267113</v>
          </cell>
          <cell r="G424">
            <v>27.303591867469873</v>
          </cell>
          <cell r="H424" t="str">
            <v>PAD</v>
          </cell>
        </row>
        <row r="425">
          <cell r="B425" t="str">
            <v>4025.06H</v>
          </cell>
          <cell r="C425" t="str">
            <v>Computer Software</v>
          </cell>
          <cell r="D425">
            <v>8494.5715264809096</v>
          </cell>
          <cell r="E425">
            <v>84.337349397590359</v>
          </cell>
          <cell r="F425">
            <v>4981.2584959794503</v>
          </cell>
          <cell r="G425">
            <v>109.21436746987949</v>
          </cell>
          <cell r="H425" t="str">
            <v>PAD</v>
          </cell>
        </row>
        <row r="426">
          <cell r="B426" t="str">
            <v>4025.06I</v>
          </cell>
          <cell r="C426" t="str">
            <v>Allocation Helicopter</v>
          </cell>
          <cell r="D426">
            <v>2427.0204361374026</v>
          </cell>
          <cell r="E426">
            <v>84.337349397590359</v>
          </cell>
          <cell r="F426">
            <v>1423.2167131369856</v>
          </cell>
          <cell r="G426">
            <v>109.21436746987949</v>
          </cell>
          <cell r="H426" t="str">
            <v>PAD</v>
          </cell>
        </row>
        <row r="427">
          <cell r="B427" t="str">
            <v>4026.01</v>
          </cell>
          <cell r="C427" t="str">
            <v>Bank Charges / Commissions</v>
          </cell>
          <cell r="D427">
            <v>25000</v>
          </cell>
          <cell r="E427">
            <v>150</v>
          </cell>
          <cell r="F427">
            <v>16329.63111</v>
          </cell>
          <cell r="G427">
            <v>1704</v>
          </cell>
          <cell r="H427" t="str">
            <v>FAD</v>
          </cell>
        </row>
        <row r="428">
          <cell r="B428" t="str">
            <v>132.05ZA</v>
          </cell>
          <cell r="C428" t="str">
            <v>OML 58 Alstom Turbine</v>
          </cell>
          <cell r="F428">
            <v>568.32497999999998</v>
          </cell>
          <cell r="G428">
            <v>65.252229999999997</v>
          </cell>
        </row>
        <row r="429">
          <cell r="B429">
            <v>140.19999999999999</v>
          </cell>
          <cell r="C429" t="str">
            <v>Unisup/SAP R3</v>
          </cell>
          <cell r="F429">
            <v>-4301.5217300000022</v>
          </cell>
          <cell r="G429">
            <v>-1884.03613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b"/>
      <sheetName val="March"/>
      <sheetName val="April"/>
      <sheetName val="May"/>
      <sheetName val="June"/>
      <sheetName val="July"/>
      <sheetName val="Aug"/>
      <sheetName val="Sept"/>
      <sheetName val="Oct "/>
      <sheetName val="Nov"/>
      <sheetName val="Dec"/>
      <sheetName val="OCT - DEC 19"/>
    </sheetNames>
    <sheetDataSet>
      <sheetData sheetId="0" refreshError="1">
        <row r="11">
          <cell r="B11">
            <v>5142.5408604582999</v>
          </cell>
        </row>
        <row r="40">
          <cell r="B40">
            <v>0</v>
          </cell>
          <cell r="C40">
            <v>43735.000010000003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zoomScale="80" zoomScaleNormal="80" workbookViewId="0">
      <selection activeCell="K32" sqref="K32"/>
    </sheetView>
  </sheetViews>
  <sheetFormatPr defaultColWidth="9.140625" defaultRowHeight="15" x14ac:dyDescent="0.25"/>
  <cols>
    <col min="1" max="1" width="9.85546875" style="2" customWidth="1"/>
    <col min="2" max="2" width="22.28515625" style="2" customWidth="1"/>
    <col min="3" max="3" width="13.85546875" style="2" customWidth="1"/>
    <col min="4" max="4" width="18" style="2" customWidth="1"/>
    <col min="5" max="5" width="11.28515625" style="2" customWidth="1"/>
    <col min="6" max="6" width="3" style="2" customWidth="1"/>
    <col min="7" max="7" width="8" style="2" customWidth="1"/>
    <col min="8" max="8" width="29.140625" style="2" bestFit="1" customWidth="1"/>
    <col min="9" max="9" width="13.85546875" style="2" customWidth="1"/>
    <col min="10" max="10" width="18" style="2" customWidth="1"/>
    <col min="11" max="11" width="8.5703125" style="2" customWidth="1"/>
    <col min="12" max="12" width="9.140625" style="2"/>
    <col min="13" max="13" width="12.5703125" style="2" customWidth="1"/>
    <col min="14" max="14" width="12.140625" style="2" customWidth="1"/>
    <col min="15" max="17" width="9.140625" style="2"/>
    <col min="18" max="18" width="12.7109375" style="2" bestFit="1" customWidth="1"/>
    <col min="19" max="19" width="18" style="2" bestFit="1" customWidth="1"/>
    <col min="20" max="20" width="9.28515625" style="2" bestFit="1" customWidth="1"/>
    <col min="21" max="16384" width="9.140625" style="2"/>
  </cols>
  <sheetData>
    <row r="1" spans="1:15" ht="33.75" customHeight="1" x14ac:dyDescent="0.25">
      <c r="A1" s="270" t="s">
        <v>85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M1" s="263" t="s">
        <v>84</v>
      </c>
      <c r="N1" s="264"/>
    </row>
    <row r="2" spans="1:15" ht="15.75" thickBot="1" x14ac:dyDescent="0.3">
      <c r="A2" s="4"/>
      <c r="M2" s="265"/>
      <c r="N2" s="266"/>
    </row>
    <row r="3" spans="1:15" ht="33" customHeight="1" thickBot="1" x14ac:dyDescent="0.3">
      <c r="A3" s="260" t="s">
        <v>82</v>
      </c>
      <c r="B3" s="261"/>
      <c r="C3" s="261"/>
      <c r="D3" s="261"/>
      <c r="E3" s="262"/>
      <c r="F3" s="271"/>
      <c r="G3" s="260" t="s">
        <v>83</v>
      </c>
      <c r="H3" s="261"/>
      <c r="I3" s="261"/>
      <c r="J3" s="261"/>
      <c r="K3" s="262"/>
      <c r="L3" s="269"/>
      <c r="M3" s="267"/>
      <c r="N3" s="268"/>
    </row>
    <row r="4" spans="1:15" ht="50.25" customHeight="1" thickBot="1" x14ac:dyDescent="0.3">
      <c r="A4" s="72"/>
      <c r="B4" s="73" t="s">
        <v>42</v>
      </c>
      <c r="C4" s="74" t="s">
        <v>41</v>
      </c>
      <c r="D4" s="74" t="s">
        <v>123</v>
      </c>
      <c r="E4" s="75" t="s">
        <v>40</v>
      </c>
      <c r="F4" s="272"/>
      <c r="G4" s="72"/>
      <c r="H4" s="73" t="s">
        <v>42</v>
      </c>
      <c r="I4" s="74" t="s">
        <v>41</v>
      </c>
      <c r="J4" s="74" t="s">
        <v>123</v>
      </c>
      <c r="K4" s="75" t="s">
        <v>40</v>
      </c>
      <c r="L4" s="269"/>
      <c r="M4" s="5" t="s">
        <v>43</v>
      </c>
      <c r="N4" s="6" t="s">
        <v>44</v>
      </c>
    </row>
    <row r="5" spans="1:15" ht="24" customHeight="1" x14ac:dyDescent="0.25">
      <c r="A5" s="49" t="s">
        <v>39</v>
      </c>
      <c r="B5" s="50" t="s">
        <v>38</v>
      </c>
      <c r="C5" s="51">
        <v>31985.17</v>
      </c>
      <c r="D5" s="51">
        <v>12186349.77</v>
      </c>
      <c r="E5" s="52">
        <f>D5/D10</f>
        <v>0.37819070465049798</v>
      </c>
      <c r="F5" s="272"/>
      <c r="G5" s="49" t="s">
        <v>39</v>
      </c>
      <c r="H5" s="50" t="s">
        <v>38</v>
      </c>
      <c r="I5" s="51">
        <f>I6</f>
        <v>26941.5</v>
      </c>
      <c r="J5" s="51">
        <f>J6</f>
        <v>8271040.5</v>
      </c>
      <c r="K5" s="52">
        <f>J5/J10</f>
        <v>0.3155081614968151</v>
      </c>
      <c r="L5" s="269"/>
      <c r="M5" s="22">
        <f t="shared" ref="M5:N7" si="0">C5/I5-1</f>
        <v>0.18720821038175295</v>
      </c>
      <c r="N5" s="23">
        <f t="shared" si="0"/>
        <v>0.47337566174413004</v>
      </c>
      <c r="O5" s="7"/>
    </row>
    <row r="6" spans="1:15" s="18" customFormat="1" ht="24" customHeight="1" x14ac:dyDescent="0.25">
      <c r="A6" s="53"/>
      <c r="B6" s="54" t="s">
        <v>35</v>
      </c>
      <c r="C6" s="55">
        <v>31985.17</v>
      </c>
      <c r="D6" s="55">
        <v>12186349.77</v>
      </c>
      <c r="E6" s="56">
        <f>D6/D5</f>
        <v>1</v>
      </c>
      <c r="F6" s="272"/>
      <c r="G6" s="76"/>
      <c r="H6" s="77" t="s">
        <v>35</v>
      </c>
      <c r="I6" s="78">
        <v>26941.5</v>
      </c>
      <c r="J6" s="78">
        <v>8271040.5</v>
      </c>
      <c r="K6" s="79">
        <f>J6/J10</f>
        <v>0.3155081614968151</v>
      </c>
      <c r="L6" s="269"/>
      <c r="M6" s="24">
        <f t="shared" si="0"/>
        <v>0.18720821038175295</v>
      </c>
      <c r="N6" s="25">
        <f t="shared" si="0"/>
        <v>0.47337566174413004</v>
      </c>
      <c r="O6" s="20"/>
    </row>
    <row r="7" spans="1:15" ht="24" customHeight="1" x14ac:dyDescent="0.25">
      <c r="A7" s="57" t="s">
        <v>37</v>
      </c>
      <c r="B7" s="58" t="s">
        <v>36</v>
      </c>
      <c r="C7" s="59">
        <v>52589.01</v>
      </c>
      <c r="D7" s="59">
        <v>20036414.09</v>
      </c>
      <c r="E7" s="60">
        <f>D7/D10</f>
        <v>0.62180929534950202</v>
      </c>
      <c r="F7" s="272"/>
      <c r="G7" s="57" t="s">
        <v>37</v>
      </c>
      <c r="H7" s="58" t="s">
        <v>36</v>
      </c>
      <c r="I7" s="59">
        <f>I8+I9</f>
        <v>58449.318013029311</v>
      </c>
      <c r="J7" s="59">
        <f>J8+J9</f>
        <v>17943940.629999999</v>
      </c>
      <c r="K7" s="60">
        <f>J7/J10</f>
        <v>0.68449183850318496</v>
      </c>
      <c r="L7" s="269"/>
      <c r="M7" s="44">
        <f t="shared" si="0"/>
        <v>-0.10026306913834226</v>
      </c>
      <c r="N7" s="45">
        <f t="shared" si="0"/>
        <v>0.11661170214203942</v>
      </c>
      <c r="O7" s="8"/>
    </row>
    <row r="8" spans="1:15" ht="24" customHeight="1" x14ac:dyDescent="0.25">
      <c r="A8" s="61"/>
      <c r="B8" s="54" t="s">
        <v>35</v>
      </c>
      <c r="C8" s="62">
        <v>41591.156876640416</v>
      </c>
      <c r="D8" s="62">
        <v>15846230.77</v>
      </c>
      <c r="E8" s="63">
        <f>D8/D7</f>
        <v>0.7908715950280103</v>
      </c>
      <c r="F8" s="272"/>
      <c r="G8" s="61"/>
      <c r="H8" s="54" t="s">
        <v>35</v>
      </c>
      <c r="I8" s="62">
        <f>J8/307</f>
        <v>45281.908892508138</v>
      </c>
      <c r="J8" s="62">
        <v>13901546.029999999</v>
      </c>
      <c r="K8" s="63">
        <f>J8/J10</f>
        <v>0.53029014062845525</v>
      </c>
      <c r="L8" s="269"/>
      <c r="M8" s="46">
        <f>C8/I7-1</f>
        <v>-0.28842357292570864</v>
      </c>
      <c r="N8" s="47">
        <f>D8/J7-1</f>
        <v>-0.11690352209998367</v>
      </c>
      <c r="O8" s="7"/>
    </row>
    <row r="9" spans="1:15" ht="23.25" customHeight="1" x14ac:dyDescent="0.25">
      <c r="A9" s="64"/>
      <c r="B9" s="65" t="s">
        <v>34</v>
      </c>
      <c r="C9" s="66">
        <v>10997.86</v>
      </c>
      <c r="D9" s="66">
        <v>4190183.32</v>
      </c>
      <c r="E9" s="67">
        <f>D9/D7</f>
        <v>0.20912840497198967</v>
      </c>
      <c r="F9" s="272"/>
      <c r="G9" s="64"/>
      <c r="H9" s="65" t="s">
        <v>34</v>
      </c>
      <c r="I9" s="66">
        <f>J9/307</f>
        <v>13167.409120521173</v>
      </c>
      <c r="J9" s="66">
        <v>4042394.6</v>
      </c>
      <c r="K9" s="67">
        <f>J9/J10</f>
        <v>0.1542016978747297</v>
      </c>
      <c r="L9" s="269"/>
      <c r="M9" s="26">
        <f>C9/I8-1</f>
        <v>-0.75712463831621757</v>
      </c>
      <c r="N9" s="27">
        <f>D9/J8-1</f>
        <v>-0.69858148791814634</v>
      </c>
    </row>
    <row r="10" spans="1:15" ht="32.25" thickBot="1" x14ac:dyDescent="0.3">
      <c r="A10" s="68" t="s">
        <v>33</v>
      </c>
      <c r="B10" s="69" t="s">
        <v>32</v>
      </c>
      <c r="C10" s="70">
        <f>C5+C7</f>
        <v>84574.18</v>
      </c>
      <c r="D10" s="70">
        <f>D5+D7</f>
        <v>32222763.859999999</v>
      </c>
      <c r="E10" s="71">
        <v>1</v>
      </c>
      <c r="F10" s="272"/>
      <c r="G10" s="68" t="s">
        <v>33</v>
      </c>
      <c r="H10" s="69" t="s">
        <v>32</v>
      </c>
      <c r="I10" s="70">
        <f>I5+I7</f>
        <v>85390.818013029319</v>
      </c>
      <c r="J10" s="70">
        <f>J5+J7</f>
        <v>26214981.129999999</v>
      </c>
      <c r="K10" s="71">
        <v>1</v>
      </c>
      <c r="L10" s="269"/>
      <c r="M10" s="28">
        <f>C10/I10-1</f>
        <v>-9.5635342538200607E-3</v>
      </c>
      <c r="N10" s="29">
        <f>D10/J10-1</f>
        <v>0.22917364312441912</v>
      </c>
    </row>
    <row r="11" spans="1:15" x14ac:dyDescent="0.25">
      <c r="A11" s="9"/>
    </row>
    <row r="12" spans="1:15" x14ac:dyDescent="0.25">
      <c r="A12" s="15"/>
      <c r="B12" s="16"/>
      <c r="C12" s="16"/>
      <c r="D12" s="16"/>
      <c r="E12" s="16"/>
    </row>
    <row r="13" spans="1:15" x14ac:dyDescent="0.25">
      <c r="A13" s="17"/>
      <c r="B13" s="16"/>
      <c r="C13" s="16"/>
      <c r="D13" s="16"/>
      <c r="E13" s="16"/>
      <c r="I13" s="43"/>
      <c r="J13" s="43"/>
    </row>
    <row r="14" spans="1:15" x14ac:dyDescent="0.25">
      <c r="A14" s="10"/>
      <c r="B14" s="11"/>
      <c r="I14" s="43"/>
      <c r="J14" s="43"/>
    </row>
    <row r="15" spans="1:15" x14ac:dyDescent="0.25">
      <c r="A15" s="10"/>
      <c r="B15" s="11"/>
      <c r="I15" s="43"/>
      <c r="J15" s="43"/>
    </row>
    <row r="16" spans="1:15" x14ac:dyDescent="0.25">
      <c r="A16" s="10"/>
      <c r="B16" s="11"/>
    </row>
    <row r="17" spans="1:13" x14ac:dyDescent="0.25">
      <c r="A17" s="10"/>
      <c r="M17" s="12"/>
    </row>
    <row r="18" spans="1:13" x14ac:dyDescent="0.25">
      <c r="A18" s="10"/>
      <c r="B18" s="13"/>
    </row>
    <row r="19" spans="1:13" x14ac:dyDescent="0.25">
      <c r="A19" s="14"/>
    </row>
    <row r="20" spans="1:13" x14ac:dyDescent="0.25">
      <c r="A20" s="14"/>
    </row>
    <row r="25" spans="1:13" x14ac:dyDescent="0.25">
      <c r="A25" s="14"/>
    </row>
    <row r="31" spans="1:13" x14ac:dyDescent="0.25">
      <c r="K31" s="2">
        <f>3000000/475</f>
        <v>6315.7894736842109</v>
      </c>
    </row>
  </sheetData>
  <mergeCells count="6">
    <mergeCell ref="A3:E3"/>
    <mergeCell ref="G3:K3"/>
    <mergeCell ref="M1:N3"/>
    <mergeCell ref="L3:L10"/>
    <mergeCell ref="A1:K1"/>
    <mergeCell ref="F3:F10"/>
  </mergeCells>
  <pageMargins left="0.70866141732283516" right="0.70866141732283516" top="0.74803149606299213" bottom="0.74803149606299213" header="0.31496062992126012" footer="0.31496062992126012"/>
  <pageSetup scale="82" fitToWidth="0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ColWidth="9.140625" defaultRowHeight="15" x14ac:dyDescent="0.25"/>
  <cols>
    <col min="1" max="1" width="61.85546875" style="2" bestFit="1" customWidth="1"/>
    <col min="2" max="2" width="23.85546875" style="2" customWidth="1"/>
    <col min="3" max="3" width="15.28515625" style="2" customWidth="1"/>
    <col min="4" max="4" width="9.140625" style="2" customWidth="1"/>
    <col min="5" max="5" width="26.7109375" style="2" customWidth="1"/>
    <col min="6" max="6" width="25.5703125" style="2" bestFit="1" customWidth="1"/>
    <col min="7" max="7" width="15.140625" style="2" customWidth="1"/>
    <col min="8" max="8" width="5" style="2" customWidth="1"/>
    <col min="9" max="9" width="15" style="2" customWidth="1"/>
    <col min="10" max="16384" width="9.140625" style="2"/>
  </cols>
  <sheetData>
    <row r="1" spans="1:9" ht="37.5" customHeight="1" thickBot="1" x14ac:dyDescent="0.3">
      <c r="A1" s="273" t="s">
        <v>86</v>
      </c>
      <c r="B1" s="273"/>
      <c r="C1" s="273"/>
      <c r="D1" s="21"/>
      <c r="E1" s="273" t="s">
        <v>88</v>
      </c>
      <c r="F1" s="273"/>
      <c r="G1" s="273"/>
      <c r="H1" s="21"/>
      <c r="I1" s="274" t="s">
        <v>87</v>
      </c>
    </row>
    <row r="2" spans="1:9" ht="57" customHeight="1" thickBot="1" x14ac:dyDescent="0.3">
      <c r="A2" s="30" t="s">
        <v>0</v>
      </c>
      <c r="B2" s="31" t="s">
        <v>1</v>
      </c>
      <c r="C2" s="32" t="s">
        <v>46</v>
      </c>
      <c r="D2" s="21"/>
      <c r="E2" s="30" t="s">
        <v>0</v>
      </c>
      <c r="F2" s="31" t="s">
        <v>1</v>
      </c>
      <c r="G2" s="32" t="s">
        <v>46</v>
      </c>
      <c r="H2" s="21"/>
      <c r="I2" s="274"/>
    </row>
    <row r="3" spans="1:9" ht="21.75" customHeight="1" thickBot="1" x14ac:dyDescent="0.3">
      <c r="A3" s="80" t="s">
        <v>2</v>
      </c>
      <c r="B3" s="81">
        <v>11652120657592</v>
      </c>
      <c r="C3" s="82">
        <f>B3/$B$10</f>
        <v>0.73532443323253704</v>
      </c>
      <c r="D3" s="21"/>
      <c r="E3" s="88" t="s">
        <v>2</v>
      </c>
      <c r="F3" s="89">
        <v>10074909394592</v>
      </c>
      <c r="G3" s="90">
        <f>F3/$F$10</f>
        <v>0.72473301708675131</v>
      </c>
      <c r="H3" s="21"/>
      <c r="I3" s="48">
        <f>B3/F3-1</f>
        <v>0.15654843147737041</v>
      </c>
    </row>
    <row r="4" spans="1:9" ht="21.75" customHeight="1" thickBot="1" x14ac:dyDescent="0.3">
      <c r="A4" s="83" t="s">
        <v>3</v>
      </c>
      <c r="B4" s="84">
        <v>12561028000</v>
      </c>
      <c r="C4" s="85">
        <f t="shared" ref="C4:C9" si="0">B4/$B$10</f>
        <v>7.9268238515020726E-4</v>
      </c>
      <c r="D4" s="21"/>
      <c r="E4" s="91" t="s">
        <v>3</v>
      </c>
      <c r="F4" s="92">
        <v>10793404000</v>
      </c>
      <c r="G4" s="93">
        <f t="shared" ref="G4:G9" si="1">F4/$F$10</f>
        <v>7.7641752785936478E-4</v>
      </c>
      <c r="H4" s="21"/>
      <c r="I4" s="48">
        <f t="shared" ref="I4:I10" si="2">B4/F4-1</f>
        <v>0.16376890923382459</v>
      </c>
    </row>
    <row r="5" spans="1:9" ht="21.75" customHeight="1" thickBot="1" x14ac:dyDescent="0.3">
      <c r="A5" s="80" t="s">
        <v>4</v>
      </c>
      <c r="B5" s="81">
        <v>362557000000</v>
      </c>
      <c r="C5" s="82">
        <f t="shared" si="0"/>
        <v>2.2879699616377234E-2</v>
      </c>
      <c r="D5" s="21"/>
      <c r="E5" s="88" t="s">
        <v>4</v>
      </c>
      <c r="F5" s="94">
        <v>200000000000</v>
      </c>
      <c r="G5" s="90">
        <f t="shared" si="1"/>
        <v>1.4386889027027335E-2</v>
      </c>
      <c r="H5" s="21"/>
      <c r="I5" s="48">
        <f t="shared" si="2"/>
        <v>0.81278500000000009</v>
      </c>
    </row>
    <row r="6" spans="1:9" ht="21.75" customHeight="1" thickBot="1" x14ac:dyDescent="0.3">
      <c r="A6" s="83" t="s">
        <v>5</v>
      </c>
      <c r="B6" s="84">
        <v>25690000000</v>
      </c>
      <c r="C6" s="85">
        <f t="shared" si="0"/>
        <v>1.6212057225339219E-3</v>
      </c>
      <c r="D6" s="21"/>
      <c r="E6" s="91" t="s">
        <v>5</v>
      </c>
      <c r="F6" s="92">
        <v>25690000000</v>
      </c>
      <c r="G6" s="93">
        <f t="shared" si="1"/>
        <v>1.8479958955216612E-3</v>
      </c>
      <c r="H6" s="21"/>
      <c r="I6" s="48">
        <f t="shared" si="2"/>
        <v>0</v>
      </c>
    </row>
    <row r="7" spans="1:9" ht="21.75" customHeight="1" thickBot="1" x14ac:dyDescent="0.3">
      <c r="A7" s="80" t="s">
        <v>6</v>
      </c>
      <c r="B7" s="81">
        <v>2720436493000</v>
      </c>
      <c r="C7" s="82">
        <f t="shared" si="0"/>
        <v>0.17167719775172105</v>
      </c>
      <c r="D7" s="21"/>
      <c r="E7" s="88" t="s">
        <v>6</v>
      </c>
      <c r="F7" s="95">
        <v>2651514042000</v>
      </c>
      <c r="G7" s="90">
        <f t="shared" si="1"/>
        <v>0.19073519137929348</v>
      </c>
      <c r="H7" s="21"/>
      <c r="I7" s="48">
        <f t="shared" si="2"/>
        <v>2.5993620968347786E-2</v>
      </c>
    </row>
    <row r="8" spans="1:9" ht="21.75" customHeight="1" thickBot="1" x14ac:dyDescent="0.3">
      <c r="A8" s="83" t="s">
        <v>7</v>
      </c>
      <c r="B8" s="84">
        <v>100988000000</v>
      </c>
      <c r="C8" s="85">
        <f t="shared" si="0"/>
        <v>6.3729981902396152E-3</v>
      </c>
      <c r="D8" s="21"/>
      <c r="E8" s="91" t="s">
        <v>7</v>
      </c>
      <c r="F8" s="96">
        <v>125988000000</v>
      </c>
      <c r="G8" s="93">
        <f t="shared" si="1"/>
        <v>9.0628768736856005E-3</v>
      </c>
      <c r="H8" s="21"/>
      <c r="I8" s="48">
        <f t="shared" si="2"/>
        <v>-0.19843159665999932</v>
      </c>
    </row>
    <row r="9" spans="1:9" ht="21.75" customHeight="1" thickBot="1" x14ac:dyDescent="0.3">
      <c r="A9" s="86" t="s">
        <v>8</v>
      </c>
      <c r="B9" s="87">
        <v>971877588375</v>
      </c>
      <c r="C9" s="82">
        <f t="shared" si="0"/>
        <v>6.1331783101440933E-2</v>
      </c>
      <c r="D9" s="21"/>
      <c r="E9" s="88" t="s">
        <v>8</v>
      </c>
      <c r="F9" s="94">
        <v>812651186786</v>
      </c>
      <c r="G9" s="90">
        <f t="shared" si="1"/>
        <v>5.8457612209861225E-2</v>
      </c>
      <c r="H9" s="21"/>
      <c r="I9" s="48">
        <f t="shared" si="2"/>
        <v>0.19593449708568511</v>
      </c>
    </row>
    <row r="10" spans="1:9" ht="21.75" customHeight="1" thickBot="1" x14ac:dyDescent="0.3">
      <c r="A10" s="33" t="s">
        <v>9</v>
      </c>
      <c r="B10" s="34">
        <f>SUM(B3:B9)</f>
        <v>15846230766967</v>
      </c>
      <c r="C10" s="35">
        <v>1</v>
      </c>
      <c r="D10" s="39"/>
      <c r="E10" s="36" t="s">
        <v>9</v>
      </c>
      <c r="F10" s="37">
        <f>SUM(F3:F9)</f>
        <v>13901546027378</v>
      </c>
      <c r="G10" s="38">
        <v>99.999999999999986</v>
      </c>
      <c r="H10" s="39"/>
      <c r="I10" s="48">
        <f t="shared" si="2"/>
        <v>0.13988981770510245</v>
      </c>
    </row>
    <row r="11" spans="1:9" x14ac:dyDescent="0.25">
      <c r="A11" s="1"/>
    </row>
    <row r="12" spans="1:9" x14ac:dyDescent="0.25">
      <c r="A12" s="2" t="s">
        <v>47</v>
      </c>
    </row>
  </sheetData>
  <mergeCells count="3">
    <mergeCell ref="A1:C1"/>
    <mergeCell ref="E1:G1"/>
    <mergeCell ref="I1:I2"/>
  </mergeCells>
  <pageMargins left="0.70000000000000007" right="0.70000000000000007" top="0.75" bottom="0.75" header="0.30000000000000004" footer="0.30000000000000004"/>
  <pageSetup scale="90" fitToWidth="0" fitToHeight="0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workbookViewId="0">
      <selection activeCell="E24" sqref="E24"/>
    </sheetView>
  </sheetViews>
  <sheetFormatPr defaultColWidth="9.140625" defaultRowHeight="15" x14ac:dyDescent="0.25"/>
  <cols>
    <col min="1" max="1" width="28.7109375" style="2" customWidth="1"/>
    <col min="2" max="2" width="22.140625" style="2" customWidth="1"/>
    <col min="3" max="3" width="22.85546875" style="2" customWidth="1"/>
    <col min="4" max="4" width="21.85546875" style="2" customWidth="1"/>
    <col min="5" max="5" width="20.85546875" style="2" customWidth="1"/>
    <col min="6" max="6" width="5.7109375" style="2" customWidth="1"/>
    <col min="7" max="7" width="24" style="2" bestFit="1" customWidth="1"/>
    <col min="8" max="8" width="20.7109375" style="2" customWidth="1"/>
    <col min="9" max="10" width="19.5703125" style="2" customWidth="1"/>
    <col min="11" max="11" width="20.85546875" style="2" customWidth="1"/>
    <col min="12" max="12" width="9.140625" style="2"/>
    <col min="13" max="13" width="21.7109375" style="2" customWidth="1"/>
    <col min="14" max="16384" width="9.140625" style="2"/>
  </cols>
  <sheetData>
    <row r="1" spans="1:13" ht="26.25" customHeight="1" x14ac:dyDescent="0.25">
      <c r="A1" s="278" t="s">
        <v>91</v>
      </c>
      <c r="B1" s="278"/>
      <c r="C1" s="278"/>
      <c r="D1" s="278"/>
      <c r="E1" s="278"/>
      <c r="G1" s="279" t="s">
        <v>90</v>
      </c>
      <c r="H1" s="279"/>
      <c r="I1" s="279"/>
      <c r="J1" s="279"/>
      <c r="K1" s="279"/>
      <c r="M1" s="276" t="s">
        <v>95</v>
      </c>
    </row>
    <row r="2" spans="1:13" ht="19.5" thickBot="1" x14ac:dyDescent="0.3">
      <c r="A2" s="280" t="s">
        <v>19</v>
      </c>
      <c r="B2" s="280"/>
      <c r="C2" s="280"/>
      <c r="D2" s="280"/>
      <c r="E2" s="280"/>
      <c r="G2" s="279" t="s">
        <v>19</v>
      </c>
      <c r="H2" s="279"/>
      <c r="I2" s="279"/>
      <c r="J2" s="279"/>
      <c r="K2" s="279"/>
      <c r="M2" s="277"/>
    </row>
    <row r="3" spans="1:13" ht="16.5" thickBot="1" x14ac:dyDescent="0.3">
      <c r="A3" s="97" t="s">
        <v>0</v>
      </c>
      <c r="B3" s="98" t="s">
        <v>92</v>
      </c>
      <c r="C3" s="98" t="s">
        <v>93</v>
      </c>
      <c r="D3" s="98" t="s">
        <v>94</v>
      </c>
      <c r="E3" s="98" t="s">
        <v>18</v>
      </c>
      <c r="G3" s="99" t="s">
        <v>0</v>
      </c>
      <c r="H3" s="100" t="s">
        <v>64</v>
      </c>
      <c r="I3" s="100" t="s">
        <v>65</v>
      </c>
      <c r="J3" s="100" t="s">
        <v>66</v>
      </c>
      <c r="K3" s="101" t="s">
        <v>18</v>
      </c>
      <c r="L3" s="275"/>
      <c r="M3" s="277"/>
    </row>
    <row r="4" spans="1:13" ht="23.25" customHeight="1" thickBot="1" x14ac:dyDescent="0.3">
      <c r="A4" s="121" t="s">
        <v>17</v>
      </c>
      <c r="B4" s="122"/>
      <c r="C4" s="122"/>
      <c r="D4" s="122"/>
      <c r="E4" s="123"/>
      <c r="G4" s="102" t="s">
        <v>17</v>
      </c>
      <c r="H4" s="103"/>
      <c r="I4" s="103"/>
      <c r="J4" s="103"/>
      <c r="K4" s="103"/>
      <c r="L4" s="275"/>
      <c r="M4" s="277"/>
    </row>
    <row r="5" spans="1:13" ht="16.5" thickBot="1" x14ac:dyDescent="0.3">
      <c r="A5" s="124" t="s">
        <v>12</v>
      </c>
      <c r="B5" s="125">
        <v>35048965373.540001</v>
      </c>
      <c r="C5" s="125">
        <v>22818747868.079994</v>
      </c>
      <c r="D5" s="125">
        <v>39770712669.619995</v>
      </c>
      <c r="E5" s="126">
        <f>SUM(B5:D5)</f>
        <v>97638425911.23999</v>
      </c>
      <c r="G5" s="104" t="s">
        <v>12</v>
      </c>
      <c r="H5" s="105">
        <v>25970431060.349998</v>
      </c>
      <c r="I5" s="105">
        <v>5856405366.1800003</v>
      </c>
      <c r="J5" s="105">
        <v>11799416906.389999</v>
      </c>
      <c r="K5" s="106">
        <v>43626253332.919998</v>
      </c>
      <c r="L5" s="275"/>
      <c r="M5" s="41">
        <f>E5/K5-1</f>
        <v>1.2380658079011075</v>
      </c>
    </row>
    <row r="6" spans="1:13" ht="16.5" thickBot="1" x14ac:dyDescent="0.3">
      <c r="A6" s="121" t="s">
        <v>16</v>
      </c>
      <c r="B6" s="122"/>
      <c r="C6" s="122"/>
      <c r="D6" s="122"/>
      <c r="E6" s="127"/>
      <c r="G6" s="102" t="s">
        <v>16</v>
      </c>
      <c r="H6" s="103"/>
      <c r="I6" s="103"/>
      <c r="J6" s="103"/>
      <c r="K6" s="107" t="s">
        <v>11</v>
      </c>
      <c r="L6" s="275"/>
      <c r="M6" s="42" t="s">
        <v>11</v>
      </c>
    </row>
    <row r="7" spans="1:13" ht="16.5" thickBot="1" x14ac:dyDescent="0.3">
      <c r="A7" s="124" t="s">
        <v>12</v>
      </c>
      <c r="B7" s="125">
        <v>184537767445.32788</v>
      </c>
      <c r="C7" s="125">
        <v>78341725187.170044</v>
      </c>
      <c r="D7" s="125">
        <v>225648608143.80002</v>
      </c>
      <c r="E7" s="126">
        <f>SUM(B7:D7)</f>
        <v>488528100776.29797</v>
      </c>
      <c r="G7" s="104" t="s">
        <v>12</v>
      </c>
      <c r="H7" s="105">
        <v>202191929521.10999</v>
      </c>
      <c r="I7" s="105">
        <v>31886342240.959999</v>
      </c>
      <c r="J7" s="105"/>
      <c r="K7" s="106">
        <v>234078271762.06998</v>
      </c>
      <c r="L7" s="275"/>
      <c r="M7" s="41">
        <f>E7/K7-1</f>
        <v>1.0870288262930479</v>
      </c>
    </row>
    <row r="8" spans="1:13" ht="16.5" thickBot="1" x14ac:dyDescent="0.3">
      <c r="A8" s="121" t="s">
        <v>15</v>
      </c>
      <c r="B8" s="122"/>
      <c r="C8" s="122"/>
      <c r="D8" s="122"/>
      <c r="E8" s="127"/>
      <c r="G8" s="102" t="s">
        <v>15</v>
      </c>
      <c r="H8" s="103"/>
      <c r="I8" s="103"/>
      <c r="J8" s="103"/>
      <c r="K8" s="107" t="s">
        <v>11</v>
      </c>
      <c r="L8" s="275"/>
      <c r="M8" s="42" t="s">
        <v>11</v>
      </c>
    </row>
    <row r="9" spans="1:13" ht="16.5" thickBot="1" x14ac:dyDescent="0.3">
      <c r="A9" s="124" t="s">
        <v>12</v>
      </c>
      <c r="B9" s="125">
        <v>3125000000</v>
      </c>
      <c r="C9" s="125">
        <v>3125000000</v>
      </c>
      <c r="D9" s="125">
        <v>3125000000</v>
      </c>
      <c r="E9" s="126">
        <f>SUM(B9:D9)</f>
        <v>9375000000</v>
      </c>
      <c r="G9" s="104" t="s">
        <v>12</v>
      </c>
      <c r="H9" s="108"/>
      <c r="I9" s="108"/>
      <c r="J9" s="105"/>
      <c r="K9" s="106" t="s">
        <v>11</v>
      </c>
      <c r="L9" s="275"/>
      <c r="M9" s="41" t="s">
        <v>11</v>
      </c>
    </row>
    <row r="10" spans="1:13" ht="16.5" thickBot="1" x14ac:dyDescent="0.3">
      <c r="A10" s="128" t="s">
        <v>14</v>
      </c>
      <c r="B10" s="129"/>
      <c r="C10" s="129"/>
      <c r="D10" s="129"/>
      <c r="E10" s="126"/>
      <c r="G10" s="109" t="s">
        <v>14</v>
      </c>
      <c r="H10" s="110"/>
      <c r="I10" s="110"/>
      <c r="J10" s="110">
        <v>25000000000</v>
      </c>
      <c r="K10" s="106">
        <v>25000000000</v>
      </c>
      <c r="L10" s="275"/>
      <c r="M10" s="42" t="s">
        <v>11</v>
      </c>
    </row>
    <row r="11" spans="1:13" ht="16.5" thickBot="1" x14ac:dyDescent="0.3">
      <c r="A11" s="130" t="s">
        <v>13</v>
      </c>
      <c r="B11" s="122"/>
      <c r="C11" s="122"/>
      <c r="D11" s="122"/>
      <c r="E11" s="127"/>
      <c r="G11" s="111" t="s">
        <v>13</v>
      </c>
      <c r="H11" s="112"/>
      <c r="I11" s="112"/>
      <c r="J11" s="112"/>
      <c r="K11" s="107" t="s">
        <v>11</v>
      </c>
      <c r="L11" s="275"/>
      <c r="M11" s="41"/>
    </row>
    <row r="12" spans="1:13" ht="16.5" thickBot="1" x14ac:dyDescent="0.3">
      <c r="A12" s="128" t="s">
        <v>12</v>
      </c>
      <c r="B12" s="131">
        <v>130521291.74784154</v>
      </c>
      <c r="C12" s="131">
        <v>116512838.12633879</v>
      </c>
      <c r="D12" s="131">
        <v>118614843.85803279</v>
      </c>
      <c r="E12" s="126">
        <f>SUM(B12:D12)</f>
        <v>365648973.73221314</v>
      </c>
      <c r="G12" s="109" t="s">
        <v>12</v>
      </c>
      <c r="H12" s="113">
        <v>162049612.61000001</v>
      </c>
      <c r="I12" s="113">
        <v>131339036.76000001</v>
      </c>
      <c r="J12" s="113">
        <v>131907561.7</v>
      </c>
      <c r="K12" s="106">
        <v>425296211.06999999</v>
      </c>
      <c r="L12" s="275"/>
      <c r="M12" s="42">
        <f>E12/K12-1</f>
        <v>-0.1402486920532886</v>
      </c>
    </row>
    <row r="13" spans="1:13" ht="16.5" thickBot="1" x14ac:dyDescent="0.3">
      <c r="A13" s="130" t="s">
        <v>4</v>
      </c>
      <c r="B13" s="132" t="s">
        <v>11</v>
      </c>
      <c r="C13" s="132" t="s">
        <v>11</v>
      </c>
      <c r="D13" s="132" t="s">
        <v>11</v>
      </c>
      <c r="E13" s="127" t="s">
        <v>11</v>
      </c>
      <c r="G13" s="111" t="s">
        <v>4</v>
      </c>
      <c r="H13" s="114" t="s">
        <v>11</v>
      </c>
      <c r="I13" s="114" t="s">
        <v>11</v>
      </c>
      <c r="J13" s="114" t="s">
        <v>11</v>
      </c>
      <c r="K13" s="107" t="s">
        <v>11</v>
      </c>
      <c r="L13" s="275"/>
      <c r="M13" s="41"/>
    </row>
    <row r="14" spans="1:13" ht="16.5" thickBot="1" x14ac:dyDescent="0.3">
      <c r="A14" s="124" t="s">
        <v>48</v>
      </c>
      <c r="B14" s="133"/>
      <c r="C14" s="133"/>
      <c r="D14" s="134"/>
      <c r="E14" s="126"/>
      <c r="G14" s="104" t="s">
        <v>48</v>
      </c>
      <c r="H14" s="115"/>
      <c r="I14" s="115"/>
      <c r="J14" s="115" t="s">
        <v>11</v>
      </c>
      <c r="K14" s="106" t="s">
        <v>11</v>
      </c>
      <c r="L14" s="275"/>
      <c r="M14" s="41" t="s">
        <v>11</v>
      </c>
    </row>
    <row r="15" spans="1:13" ht="16.5" thickBot="1" x14ac:dyDescent="0.3">
      <c r="A15" s="135" t="s">
        <v>124</v>
      </c>
      <c r="B15" s="136"/>
      <c r="C15" s="136"/>
      <c r="D15" s="137">
        <v>8280000000.000001</v>
      </c>
      <c r="E15" s="138">
        <f>SUM(D15)</f>
        <v>8280000000.000001</v>
      </c>
      <c r="G15" s="116" t="s">
        <v>89</v>
      </c>
      <c r="H15" s="117"/>
      <c r="I15" s="117"/>
      <c r="J15" s="118">
        <v>7871971382.5900002</v>
      </c>
      <c r="K15" s="106">
        <v>7871971382.5900002</v>
      </c>
      <c r="L15" s="275"/>
      <c r="M15" s="42">
        <f>E15/K15-1</f>
        <v>5.1833092065402431E-2</v>
      </c>
    </row>
    <row r="16" spans="1:13" ht="16.5" thickBot="1" x14ac:dyDescent="0.3">
      <c r="A16" s="139" t="s">
        <v>10</v>
      </c>
      <c r="B16" s="140">
        <f>SUM(B5:B15)</f>
        <v>222842254110.61572</v>
      </c>
      <c r="C16" s="140">
        <f>SUM(C5:C15)</f>
        <v>104401985893.37637</v>
      </c>
      <c r="D16" s="140">
        <f>SUM(D5:D15)</f>
        <v>276942935657.27808</v>
      </c>
      <c r="E16" s="140">
        <f>SUM(E4:E15)</f>
        <v>604187175661.27014</v>
      </c>
      <c r="G16" s="111" t="s">
        <v>45</v>
      </c>
      <c r="H16" s="114" t="s">
        <v>11</v>
      </c>
      <c r="I16" s="114" t="s">
        <v>11</v>
      </c>
      <c r="J16" s="114" t="s">
        <v>11</v>
      </c>
      <c r="K16" s="107" t="s">
        <v>11</v>
      </c>
      <c r="L16" s="275"/>
      <c r="M16" s="41"/>
    </row>
    <row r="17" spans="1:13" ht="16.5" thickBot="1" x14ac:dyDescent="0.3">
      <c r="A17" s="1"/>
      <c r="G17" s="109" t="s">
        <v>12</v>
      </c>
      <c r="H17" s="117" t="s">
        <v>11</v>
      </c>
      <c r="I17" s="117" t="s">
        <v>11</v>
      </c>
      <c r="J17" s="118">
        <v>1808423210.29</v>
      </c>
      <c r="K17" s="106">
        <v>1808423210.29</v>
      </c>
      <c r="L17" s="275"/>
      <c r="M17" s="41" t="s">
        <v>11</v>
      </c>
    </row>
    <row r="18" spans="1:13" ht="16.5" thickBot="1" x14ac:dyDescent="0.3">
      <c r="A18" s="40"/>
      <c r="B18" s="40"/>
      <c r="C18" s="40"/>
      <c r="D18" s="40"/>
      <c r="E18" s="19"/>
      <c r="G18" s="119" t="s">
        <v>10</v>
      </c>
      <c r="H18" s="120">
        <f>SUM(H5:H17)</f>
        <v>228324410194.06998</v>
      </c>
      <c r="I18" s="120">
        <f>SUM(I5:I17)</f>
        <v>37874086643.900002</v>
      </c>
      <c r="J18" s="120">
        <f>SUM(J5:J17)</f>
        <v>46611719060.969994</v>
      </c>
      <c r="K18" s="120">
        <f>SUM(H18:J18)</f>
        <v>312810215898.93994</v>
      </c>
      <c r="L18" s="275"/>
      <c r="M18" s="3">
        <f>E16/K18-1</f>
        <v>0.93148159795543828</v>
      </c>
    </row>
    <row r="19" spans="1:13" ht="15.75" x14ac:dyDescent="0.25">
      <c r="A19" s="19"/>
      <c r="B19" s="19"/>
      <c r="C19" s="19"/>
      <c r="D19" s="19"/>
      <c r="E19" s="19"/>
    </row>
    <row r="20" spans="1:13" s="19" customFormat="1" ht="27.75" customHeight="1" x14ac:dyDescent="0.2">
      <c r="A20" s="40" t="s">
        <v>130</v>
      </c>
      <c r="B20" s="40"/>
      <c r="C20" s="40"/>
      <c r="D20" s="40"/>
    </row>
  </sheetData>
  <mergeCells count="6">
    <mergeCell ref="L3:L18"/>
    <mergeCell ref="M1:M4"/>
    <mergeCell ref="A1:E1"/>
    <mergeCell ref="G1:K1"/>
    <mergeCell ref="G2:K2"/>
    <mergeCell ref="A2:E2"/>
  </mergeCells>
  <pageMargins left="0.70866141732283516" right="0.70866141732283516" top="0.74803149606299213" bottom="0.74803149606299213" header="0.31496062992126012" footer="0.31496062992126012"/>
  <pageSetup paperSize="0" scale="85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view="pageBreakPreview" topLeftCell="A4" zoomScale="60" zoomScaleNormal="60" workbookViewId="0">
      <selection activeCell="A7" sqref="A7"/>
    </sheetView>
  </sheetViews>
  <sheetFormatPr defaultColWidth="9.140625" defaultRowHeight="15.75" x14ac:dyDescent="0.25"/>
  <cols>
    <col min="1" max="1" width="106.7109375" style="142" customWidth="1"/>
    <col min="2" max="2" width="50.140625" style="142" customWidth="1"/>
    <col min="3" max="3" width="35.140625" style="142" customWidth="1"/>
    <col min="4" max="4" width="42.28515625" style="141" customWidth="1"/>
    <col min="5" max="5" width="27.42578125" style="141" bestFit="1" customWidth="1"/>
    <col min="6" max="6" width="25.42578125" style="142" customWidth="1"/>
    <col min="7" max="7" width="11.140625" style="142" bestFit="1" customWidth="1"/>
    <col min="8" max="16384" width="9.140625" style="142"/>
  </cols>
  <sheetData>
    <row r="1" spans="1:7" ht="42.75" customHeight="1" x14ac:dyDescent="0.45">
      <c r="A1" s="281" t="s">
        <v>96</v>
      </c>
      <c r="B1" s="281"/>
      <c r="C1" s="281"/>
    </row>
    <row r="2" spans="1:7" s="143" customFormat="1" ht="32.25" customHeight="1" x14ac:dyDescent="0.45">
      <c r="A2" s="281" t="s">
        <v>69</v>
      </c>
      <c r="B2" s="281"/>
      <c r="C2" s="281"/>
    </row>
    <row r="3" spans="1:7" ht="24" thickBot="1" x14ac:dyDescent="0.4">
      <c r="A3" s="144"/>
      <c r="B3" s="144"/>
      <c r="C3" s="144"/>
    </row>
    <row r="4" spans="1:7" s="148" customFormat="1" ht="82.5" customHeight="1" x14ac:dyDescent="0.5">
      <c r="A4" s="145" t="s">
        <v>28</v>
      </c>
      <c r="B4" s="146" t="s">
        <v>27</v>
      </c>
      <c r="C4" s="147" t="s">
        <v>68</v>
      </c>
    </row>
    <row r="5" spans="1:7" s="152" customFormat="1" ht="43.5" customHeight="1" x14ac:dyDescent="0.45">
      <c r="A5" s="149" t="s">
        <v>26</v>
      </c>
      <c r="B5" s="150"/>
      <c r="C5" s="151"/>
      <c r="G5" s="153"/>
    </row>
    <row r="6" spans="1:7" s="157" customFormat="1" ht="43.5" customHeight="1" x14ac:dyDescent="0.45">
      <c r="A6" s="154" t="s">
        <v>70</v>
      </c>
      <c r="B6" s="155">
        <v>3454.2319229999998</v>
      </c>
      <c r="C6" s="156"/>
      <c r="E6" s="158"/>
    </row>
    <row r="7" spans="1:7" s="152" customFormat="1" ht="43.5" customHeight="1" x14ac:dyDescent="0.45">
      <c r="A7" s="149" t="s">
        <v>25</v>
      </c>
      <c r="B7" s="150"/>
      <c r="C7" s="151"/>
    </row>
    <row r="8" spans="1:7" s="157" customFormat="1" ht="43.5" customHeight="1" x14ac:dyDescent="0.45">
      <c r="A8" s="154" t="s">
        <v>71</v>
      </c>
      <c r="B8" s="155">
        <v>10332.993257299999</v>
      </c>
      <c r="C8" s="156"/>
      <c r="E8" s="158"/>
    </row>
    <row r="9" spans="1:7" s="152" customFormat="1" ht="43.5" customHeight="1" x14ac:dyDescent="0.45">
      <c r="A9" s="159" t="s">
        <v>72</v>
      </c>
      <c r="B9" s="160">
        <v>409.73714189999998</v>
      </c>
      <c r="C9" s="156"/>
      <c r="F9" s="161"/>
    </row>
    <row r="10" spans="1:7" s="157" customFormat="1" ht="43.5" customHeight="1" x14ac:dyDescent="0.45">
      <c r="A10" s="162" t="s">
        <v>24</v>
      </c>
      <c r="B10" s="155"/>
      <c r="C10" s="163"/>
    </row>
    <row r="11" spans="1:7" s="152" customFormat="1" ht="43.5" customHeight="1" x14ac:dyDescent="0.45">
      <c r="A11" s="159" t="s">
        <v>73</v>
      </c>
      <c r="B11" s="160">
        <v>1314.9235112000001</v>
      </c>
      <c r="C11" s="156"/>
      <c r="F11" s="164"/>
    </row>
    <row r="12" spans="1:7" s="157" customFormat="1" ht="43.5" customHeight="1" x14ac:dyDescent="0.45">
      <c r="A12" s="154" t="s">
        <v>74</v>
      </c>
      <c r="B12" s="155">
        <v>0.13850000000000001</v>
      </c>
      <c r="C12" s="156"/>
      <c r="F12" s="165"/>
    </row>
    <row r="13" spans="1:7" s="152" customFormat="1" ht="43.5" customHeight="1" x14ac:dyDescent="0.45">
      <c r="A13" s="159" t="s">
        <v>75</v>
      </c>
      <c r="B13" s="160">
        <v>931.6661577000001</v>
      </c>
      <c r="C13" s="156"/>
      <c r="F13" s="164"/>
    </row>
    <row r="14" spans="1:7" s="157" customFormat="1" ht="43.5" customHeight="1" x14ac:dyDescent="0.45">
      <c r="A14" s="166" t="s">
        <v>76</v>
      </c>
      <c r="B14" s="155">
        <v>5.8819138000000004</v>
      </c>
      <c r="C14" s="156"/>
    </row>
    <row r="15" spans="1:7" s="152" customFormat="1" ht="43.5" customHeight="1" x14ac:dyDescent="0.45">
      <c r="A15" s="167" t="s">
        <v>77</v>
      </c>
      <c r="B15" s="160">
        <v>53.922616099999999</v>
      </c>
      <c r="C15" s="156"/>
      <c r="D15" s="168"/>
      <c r="F15" s="164"/>
    </row>
    <row r="16" spans="1:7" s="157" customFormat="1" ht="43.5" customHeight="1" x14ac:dyDescent="0.45">
      <c r="A16" s="166" t="s">
        <v>78</v>
      </c>
      <c r="B16" s="155">
        <v>30.6568696</v>
      </c>
      <c r="C16" s="156"/>
      <c r="F16" s="165"/>
    </row>
    <row r="17" spans="1:6" s="152" customFormat="1" ht="43.5" customHeight="1" x14ac:dyDescent="0.45">
      <c r="A17" s="167" t="s">
        <v>79</v>
      </c>
      <c r="B17" s="160">
        <v>207.6638931</v>
      </c>
      <c r="C17" s="156"/>
      <c r="F17" s="164"/>
    </row>
    <row r="18" spans="1:6" s="171" customFormat="1" ht="43.5" customHeight="1" x14ac:dyDescent="0.45">
      <c r="A18" s="162" t="s">
        <v>21</v>
      </c>
      <c r="B18" s="169">
        <v>16741.8157837</v>
      </c>
      <c r="C18" s="170">
        <f>B18/B30</f>
        <v>0.52342438202217523</v>
      </c>
      <c r="D18" s="165"/>
      <c r="E18" s="165"/>
    </row>
    <row r="19" spans="1:6" s="152" customFormat="1" ht="43.5" customHeight="1" x14ac:dyDescent="0.45">
      <c r="A19" s="149" t="s">
        <v>23</v>
      </c>
      <c r="B19" s="172"/>
      <c r="C19" s="173"/>
      <c r="D19" s="164"/>
    </row>
    <row r="20" spans="1:6" s="157" customFormat="1" ht="43.5" customHeight="1" x14ac:dyDescent="0.45">
      <c r="A20" s="154" t="s">
        <v>125</v>
      </c>
      <c r="B20" s="155">
        <v>3264.1621351999997</v>
      </c>
      <c r="C20" s="156"/>
      <c r="D20" s="165"/>
      <c r="E20" s="174"/>
    </row>
    <row r="21" spans="1:6" s="152" customFormat="1" ht="43.5" customHeight="1" x14ac:dyDescent="0.45">
      <c r="A21" s="159" t="s">
        <v>126</v>
      </c>
      <c r="B21" s="160">
        <v>502.38353360000002</v>
      </c>
      <c r="C21" s="156"/>
      <c r="D21" s="164"/>
    </row>
    <row r="22" spans="1:6" s="157" customFormat="1" ht="43.5" customHeight="1" x14ac:dyDescent="0.45">
      <c r="A22" s="154" t="s">
        <v>127</v>
      </c>
      <c r="B22" s="155">
        <v>78.1951514</v>
      </c>
      <c r="C22" s="156"/>
      <c r="D22" s="165"/>
    </row>
    <row r="23" spans="1:6" s="152" customFormat="1" ht="43.5" customHeight="1" x14ac:dyDescent="0.45">
      <c r="A23" s="159" t="s">
        <v>128</v>
      </c>
      <c r="B23" s="160">
        <v>37.000134399999993</v>
      </c>
      <c r="C23" s="156"/>
      <c r="D23" s="164"/>
    </row>
    <row r="24" spans="1:6" s="157" customFormat="1" ht="43.5" customHeight="1" x14ac:dyDescent="0.45">
      <c r="A24" s="154" t="s">
        <v>129</v>
      </c>
      <c r="B24" s="155">
        <v>193.25733099999999</v>
      </c>
      <c r="C24" s="156"/>
      <c r="D24" s="165"/>
    </row>
    <row r="25" spans="1:6" s="152" customFormat="1" ht="43.5" customHeight="1" x14ac:dyDescent="0.45">
      <c r="A25" s="175" t="s">
        <v>21</v>
      </c>
      <c r="B25" s="176">
        <v>4074.9982856000001</v>
      </c>
      <c r="C25" s="177">
        <f>B25/B30</f>
        <v>0.12740275528884198</v>
      </c>
      <c r="D25" s="164"/>
    </row>
    <row r="26" spans="1:6" s="157" customFormat="1" ht="28.5" x14ac:dyDescent="0.45">
      <c r="A26" s="162" t="s">
        <v>22</v>
      </c>
      <c r="B26" s="178"/>
      <c r="C26" s="179"/>
    </row>
    <row r="27" spans="1:6" s="152" customFormat="1" ht="28.5" x14ac:dyDescent="0.45">
      <c r="A27" s="159" t="s">
        <v>80</v>
      </c>
      <c r="B27" s="180">
        <v>10868.352000000001</v>
      </c>
      <c r="C27" s="156"/>
      <c r="D27" s="164"/>
      <c r="E27" s="164"/>
    </row>
    <row r="28" spans="1:6" s="157" customFormat="1" ht="28.5" x14ac:dyDescent="0.45">
      <c r="A28" s="154" t="s">
        <v>81</v>
      </c>
      <c r="B28" s="181">
        <v>300</v>
      </c>
      <c r="C28" s="156"/>
      <c r="D28" s="165"/>
      <c r="E28" s="165"/>
    </row>
    <row r="29" spans="1:6" s="152" customFormat="1" ht="28.5" x14ac:dyDescent="0.45">
      <c r="A29" s="175" t="s">
        <v>21</v>
      </c>
      <c r="B29" s="176">
        <f>SUM(B27:B28)</f>
        <v>11168.352000000001</v>
      </c>
      <c r="C29" s="177">
        <f>B29/B30</f>
        <v>0.34917286268898279</v>
      </c>
      <c r="D29" s="164"/>
      <c r="E29" s="164"/>
    </row>
    <row r="30" spans="1:6" s="157" customFormat="1" ht="32.25" thickBot="1" x14ac:dyDescent="0.55000000000000004">
      <c r="A30" s="182" t="s">
        <v>20</v>
      </c>
      <c r="B30" s="183">
        <f>B18+B25+B29</f>
        <v>31985.166069300001</v>
      </c>
      <c r="C30" s="184">
        <f>C18+C25+C29</f>
        <v>1</v>
      </c>
      <c r="D30" s="174"/>
      <c r="E30" s="185"/>
      <c r="F30" s="174"/>
    </row>
    <row r="31" spans="1:6" ht="20.25" customHeight="1" x14ac:dyDescent="0.35">
      <c r="A31" s="186"/>
      <c r="B31" s="187"/>
      <c r="C31" s="187"/>
    </row>
    <row r="32" spans="1:6" s="192" customFormat="1" ht="27.75" customHeight="1" x14ac:dyDescent="0.35">
      <c r="A32" s="188"/>
      <c r="B32" s="189"/>
      <c r="C32" s="189"/>
      <c r="D32" s="190"/>
      <c r="E32" s="191"/>
    </row>
    <row r="33" spans="1:4" ht="24" customHeight="1" x14ac:dyDescent="0.3">
      <c r="A33" s="193"/>
      <c r="B33" s="193"/>
      <c r="C33" s="193"/>
      <c r="D33" s="194"/>
    </row>
    <row r="34" spans="1:4" ht="21" x14ac:dyDescent="0.35">
      <c r="A34" s="195"/>
      <c r="B34" s="195"/>
      <c r="C34" s="195"/>
      <c r="D34" s="196"/>
    </row>
    <row r="35" spans="1:4" x14ac:dyDescent="0.25">
      <c r="A35" s="197"/>
      <c r="B35" s="198"/>
      <c r="C35" s="198"/>
      <c r="D35" s="199"/>
    </row>
    <row r="36" spans="1:4" x14ac:dyDescent="0.25">
      <c r="A36" s="200"/>
      <c r="D36" s="201"/>
    </row>
    <row r="38" spans="1:4" ht="33.75" x14ac:dyDescent="0.5">
      <c r="A38" s="202"/>
    </row>
    <row r="45" spans="1:4" ht="21" x14ac:dyDescent="0.35">
      <c r="B45" s="196"/>
      <c r="C45" s="196"/>
    </row>
  </sheetData>
  <mergeCells count="2">
    <mergeCell ref="A1:C1"/>
    <mergeCell ref="A2:C2"/>
  </mergeCells>
  <printOptions horizontalCentered="1"/>
  <pageMargins left="0.51181102362204722" right="0.51181102362204722" top="0.51181102362204722" bottom="0" header="0.23622047244094491" footer="0.23622047244094491"/>
  <pageSetup paperSize="9" scale="5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9"/>
  <sheetViews>
    <sheetView tabSelected="1" zoomScale="80" zoomScaleNormal="80" workbookViewId="0">
      <selection activeCell="A6" sqref="A6"/>
    </sheetView>
  </sheetViews>
  <sheetFormatPr defaultRowHeight="21" x14ac:dyDescent="0.35"/>
  <cols>
    <col min="1" max="1" width="54.28515625" style="203" customWidth="1"/>
    <col min="2" max="4" width="20" style="203" customWidth="1"/>
    <col min="5" max="5" width="15.42578125" style="203" customWidth="1"/>
    <col min="6" max="7" width="20" style="203" customWidth="1"/>
    <col min="8" max="8" width="16" style="203" customWidth="1"/>
    <col min="9" max="10" width="20" style="203" customWidth="1"/>
    <col min="11" max="11" width="16.7109375" style="203" customWidth="1"/>
    <col min="12" max="12" width="20" style="204" customWidth="1"/>
    <col min="13" max="13" width="18.28515625" style="203" customWidth="1"/>
    <col min="14" max="255" width="9.140625" style="203" customWidth="1"/>
    <col min="256" max="256" width="72.85546875" style="203" customWidth="1"/>
    <col min="257" max="257" width="16" style="203" customWidth="1"/>
    <col min="258" max="258" width="17.85546875" style="203" bestFit="1" customWidth="1"/>
    <col min="259" max="259" width="15" style="203" customWidth="1"/>
    <col min="260" max="260" width="14.42578125" style="203" customWidth="1"/>
    <col min="261" max="261" width="13.5703125" style="203" customWidth="1"/>
    <col min="262" max="262" width="12.28515625" style="203" customWidth="1"/>
    <col min="263" max="263" width="19.5703125" style="203" customWidth="1"/>
    <col min="264" max="264" width="12.5703125" style="203" customWidth="1"/>
    <col min="265" max="265" width="13.7109375" style="203" customWidth="1"/>
    <col min="266" max="266" width="18.140625" style="203" bestFit="1" customWidth="1"/>
    <col min="267" max="511" width="9.140625" style="203" customWidth="1"/>
    <col min="512" max="512" width="72.85546875" style="203" customWidth="1"/>
    <col min="513" max="513" width="16" style="203" customWidth="1"/>
    <col min="514" max="514" width="17.85546875" style="203" bestFit="1" customWidth="1"/>
    <col min="515" max="515" width="15" style="203" customWidth="1"/>
    <col min="516" max="516" width="14.42578125" style="203" customWidth="1"/>
    <col min="517" max="517" width="13.5703125" style="203" customWidth="1"/>
    <col min="518" max="518" width="12.28515625" style="203" customWidth="1"/>
    <col min="519" max="519" width="19.5703125" style="203" customWidth="1"/>
    <col min="520" max="520" width="12.5703125" style="203" customWidth="1"/>
    <col min="521" max="521" width="13.7109375" style="203" customWidth="1"/>
    <col min="522" max="522" width="18.140625" style="203" bestFit="1" customWidth="1"/>
    <col min="523" max="767" width="9.140625" style="203" customWidth="1"/>
    <col min="768" max="768" width="72.85546875" style="203" customWidth="1"/>
    <col min="769" max="769" width="16" style="203" customWidth="1"/>
    <col min="770" max="770" width="17.85546875" style="203" bestFit="1" customWidth="1"/>
    <col min="771" max="771" width="15" style="203" customWidth="1"/>
    <col min="772" max="772" width="14.42578125" style="203" customWidth="1"/>
    <col min="773" max="773" width="13.5703125" style="203" customWidth="1"/>
    <col min="774" max="774" width="12.28515625" style="203" customWidth="1"/>
    <col min="775" max="775" width="19.5703125" style="203" customWidth="1"/>
    <col min="776" max="776" width="12.5703125" style="203" customWidth="1"/>
    <col min="777" max="777" width="13.7109375" style="203" customWidth="1"/>
    <col min="778" max="778" width="18.140625" style="203" bestFit="1" customWidth="1"/>
    <col min="779" max="1023" width="9.140625" style="203" customWidth="1"/>
    <col min="1024" max="1024" width="72.85546875" style="203" customWidth="1"/>
    <col min="1025" max="1025" width="16" style="203" customWidth="1"/>
    <col min="1026" max="1026" width="17.85546875" style="203" bestFit="1" customWidth="1"/>
    <col min="1027" max="1027" width="15" style="203" customWidth="1"/>
    <col min="1028" max="1028" width="14.42578125" style="203" customWidth="1"/>
    <col min="1029" max="1029" width="13.5703125" style="203" customWidth="1"/>
    <col min="1030" max="1030" width="12.28515625" style="203" customWidth="1"/>
    <col min="1031" max="1031" width="19.5703125" style="203" customWidth="1"/>
    <col min="1032" max="1032" width="12.5703125" style="203" customWidth="1"/>
    <col min="1033" max="1033" width="13.7109375" style="203" customWidth="1"/>
    <col min="1034" max="1034" width="18.140625" style="203" bestFit="1" customWidth="1"/>
    <col min="1035" max="1279" width="9.140625" style="203" customWidth="1"/>
    <col min="1280" max="1280" width="72.85546875" style="203" customWidth="1"/>
    <col min="1281" max="1281" width="16" style="203" customWidth="1"/>
    <col min="1282" max="1282" width="17.85546875" style="203" bestFit="1" customWidth="1"/>
    <col min="1283" max="1283" width="15" style="203" customWidth="1"/>
    <col min="1284" max="1284" width="14.42578125" style="203" customWidth="1"/>
    <col min="1285" max="1285" width="13.5703125" style="203" customWidth="1"/>
    <col min="1286" max="1286" width="12.28515625" style="203" customWidth="1"/>
    <col min="1287" max="1287" width="19.5703125" style="203" customWidth="1"/>
    <col min="1288" max="1288" width="12.5703125" style="203" customWidth="1"/>
    <col min="1289" max="1289" width="13.7109375" style="203" customWidth="1"/>
    <col min="1290" max="1290" width="18.140625" style="203" bestFit="1" customWidth="1"/>
    <col min="1291" max="1535" width="9.140625" style="203" customWidth="1"/>
    <col min="1536" max="1536" width="72.85546875" style="203" customWidth="1"/>
    <col min="1537" max="1537" width="16" style="203" customWidth="1"/>
    <col min="1538" max="1538" width="17.85546875" style="203" bestFit="1" customWidth="1"/>
    <col min="1539" max="1539" width="15" style="203" customWidth="1"/>
    <col min="1540" max="1540" width="14.42578125" style="203" customWidth="1"/>
    <col min="1541" max="1541" width="13.5703125" style="203" customWidth="1"/>
    <col min="1542" max="1542" width="12.28515625" style="203" customWidth="1"/>
    <col min="1543" max="1543" width="19.5703125" style="203" customWidth="1"/>
    <col min="1544" max="1544" width="12.5703125" style="203" customWidth="1"/>
    <col min="1545" max="1545" width="13.7109375" style="203" customWidth="1"/>
    <col min="1546" max="1546" width="18.140625" style="203" bestFit="1" customWidth="1"/>
    <col min="1547" max="1791" width="9.140625" style="203" customWidth="1"/>
    <col min="1792" max="1792" width="72.85546875" style="203" customWidth="1"/>
    <col min="1793" max="1793" width="16" style="203" customWidth="1"/>
    <col min="1794" max="1794" width="17.85546875" style="203" bestFit="1" customWidth="1"/>
    <col min="1795" max="1795" width="15" style="203" customWidth="1"/>
    <col min="1796" max="1796" width="14.42578125" style="203" customWidth="1"/>
    <col min="1797" max="1797" width="13.5703125" style="203" customWidth="1"/>
    <col min="1798" max="1798" width="12.28515625" style="203" customWidth="1"/>
    <col min="1799" max="1799" width="19.5703125" style="203" customWidth="1"/>
    <col min="1800" max="1800" width="12.5703125" style="203" customWidth="1"/>
    <col min="1801" max="1801" width="13.7109375" style="203" customWidth="1"/>
    <col min="1802" max="1802" width="18.140625" style="203" bestFit="1" customWidth="1"/>
    <col min="1803" max="2047" width="9.140625" style="203" customWidth="1"/>
    <col min="2048" max="2048" width="72.85546875" style="203" customWidth="1"/>
    <col min="2049" max="2049" width="16" style="203" customWidth="1"/>
    <col min="2050" max="2050" width="17.85546875" style="203" bestFit="1" customWidth="1"/>
    <col min="2051" max="2051" width="15" style="203" customWidth="1"/>
    <col min="2052" max="2052" width="14.42578125" style="203" customWidth="1"/>
    <col min="2053" max="2053" width="13.5703125" style="203" customWidth="1"/>
    <col min="2054" max="2054" width="12.28515625" style="203" customWidth="1"/>
    <col min="2055" max="2055" width="19.5703125" style="203" customWidth="1"/>
    <col min="2056" max="2056" width="12.5703125" style="203" customWidth="1"/>
    <col min="2057" max="2057" width="13.7109375" style="203" customWidth="1"/>
    <col min="2058" max="2058" width="18.140625" style="203" bestFit="1" customWidth="1"/>
    <col min="2059" max="2303" width="9.140625" style="203" customWidth="1"/>
    <col min="2304" max="2304" width="72.85546875" style="203" customWidth="1"/>
    <col min="2305" max="2305" width="16" style="203" customWidth="1"/>
    <col min="2306" max="2306" width="17.85546875" style="203" bestFit="1" customWidth="1"/>
    <col min="2307" max="2307" width="15" style="203" customWidth="1"/>
    <col min="2308" max="2308" width="14.42578125" style="203" customWidth="1"/>
    <col min="2309" max="2309" width="13.5703125" style="203" customWidth="1"/>
    <col min="2310" max="2310" width="12.28515625" style="203" customWidth="1"/>
    <col min="2311" max="2311" width="19.5703125" style="203" customWidth="1"/>
    <col min="2312" max="2312" width="12.5703125" style="203" customWidth="1"/>
    <col min="2313" max="2313" width="13.7109375" style="203" customWidth="1"/>
    <col min="2314" max="2314" width="18.140625" style="203" bestFit="1" customWidth="1"/>
    <col min="2315" max="2559" width="9.140625" style="203" customWidth="1"/>
    <col min="2560" max="2560" width="72.85546875" style="203" customWidth="1"/>
    <col min="2561" max="2561" width="16" style="203" customWidth="1"/>
    <col min="2562" max="2562" width="17.85546875" style="203" bestFit="1" customWidth="1"/>
    <col min="2563" max="2563" width="15" style="203" customWidth="1"/>
    <col min="2564" max="2564" width="14.42578125" style="203" customWidth="1"/>
    <col min="2565" max="2565" width="13.5703125" style="203" customWidth="1"/>
    <col min="2566" max="2566" width="12.28515625" style="203" customWidth="1"/>
    <col min="2567" max="2567" width="19.5703125" style="203" customWidth="1"/>
    <col min="2568" max="2568" width="12.5703125" style="203" customWidth="1"/>
    <col min="2569" max="2569" width="13.7109375" style="203" customWidth="1"/>
    <col min="2570" max="2570" width="18.140625" style="203" bestFit="1" customWidth="1"/>
    <col min="2571" max="2815" width="9.140625" style="203" customWidth="1"/>
    <col min="2816" max="2816" width="72.85546875" style="203" customWidth="1"/>
    <col min="2817" max="2817" width="16" style="203" customWidth="1"/>
    <col min="2818" max="2818" width="17.85546875" style="203" bestFit="1" customWidth="1"/>
    <col min="2819" max="2819" width="15" style="203" customWidth="1"/>
    <col min="2820" max="2820" width="14.42578125" style="203" customWidth="1"/>
    <col min="2821" max="2821" width="13.5703125" style="203" customWidth="1"/>
    <col min="2822" max="2822" width="12.28515625" style="203" customWidth="1"/>
    <col min="2823" max="2823" width="19.5703125" style="203" customWidth="1"/>
    <col min="2824" max="2824" width="12.5703125" style="203" customWidth="1"/>
    <col min="2825" max="2825" width="13.7109375" style="203" customWidth="1"/>
    <col min="2826" max="2826" width="18.140625" style="203" bestFit="1" customWidth="1"/>
    <col min="2827" max="3071" width="9.140625" style="203" customWidth="1"/>
    <col min="3072" max="3072" width="72.85546875" style="203" customWidth="1"/>
    <col min="3073" max="3073" width="16" style="203" customWidth="1"/>
    <col min="3074" max="3074" width="17.85546875" style="203" bestFit="1" customWidth="1"/>
    <col min="3075" max="3075" width="15" style="203" customWidth="1"/>
    <col min="3076" max="3076" width="14.42578125" style="203" customWidth="1"/>
    <col min="3077" max="3077" width="13.5703125" style="203" customWidth="1"/>
    <col min="3078" max="3078" width="12.28515625" style="203" customWidth="1"/>
    <col min="3079" max="3079" width="19.5703125" style="203" customWidth="1"/>
    <col min="3080" max="3080" width="12.5703125" style="203" customWidth="1"/>
    <col min="3081" max="3081" width="13.7109375" style="203" customWidth="1"/>
    <col min="3082" max="3082" width="18.140625" style="203" bestFit="1" customWidth="1"/>
    <col min="3083" max="3327" width="9.140625" style="203" customWidth="1"/>
    <col min="3328" max="3328" width="72.85546875" style="203" customWidth="1"/>
    <col min="3329" max="3329" width="16" style="203" customWidth="1"/>
    <col min="3330" max="3330" width="17.85546875" style="203" bestFit="1" customWidth="1"/>
    <col min="3331" max="3331" width="15" style="203" customWidth="1"/>
    <col min="3332" max="3332" width="14.42578125" style="203" customWidth="1"/>
    <col min="3333" max="3333" width="13.5703125" style="203" customWidth="1"/>
    <col min="3334" max="3334" width="12.28515625" style="203" customWidth="1"/>
    <col min="3335" max="3335" width="19.5703125" style="203" customWidth="1"/>
    <col min="3336" max="3336" width="12.5703125" style="203" customWidth="1"/>
    <col min="3337" max="3337" width="13.7109375" style="203" customWidth="1"/>
    <col min="3338" max="3338" width="18.140625" style="203" bestFit="1" customWidth="1"/>
    <col min="3339" max="3583" width="9.140625" style="203" customWidth="1"/>
    <col min="3584" max="3584" width="72.85546875" style="203" customWidth="1"/>
    <col min="3585" max="3585" width="16" style="203" customWidth="1"/>
    <col min="3586" max="3586" width="17.85546875" style="203" bestFit="1" customWidth="1"/>
    <col min="3587" max="3587" width="15" style="203" customWidth="1"/>
    <col min="3588" max="3588" width="14.42578125" style="203" customWidth="1"/>
    <col min="3589" max="3589" width="13.5703125" style="203" customWidth="1"/>
    <col min="3590" max="3590" width="12.28515625" style="203" customWidth="1"/>
    <col min="3591" max="3591" width="19.5703125" style="203" customWidth="1"/>
    <col min="3592" max="3592" width="12.5703125" style="203" customWidth="1"/>
    <col min="3593" max="3593" width="13.7109375" style="203" customWidth="1"/>
    <col min="3594" max="3594" width="18.140625" style="203" bestFit="1" customWidth="1"/>
    <col min="3595" max="3839" width="9.140625" style="203" customWidth="1"/>
    <col min="3840" max="3840" width="72.85546875" style="203" customWidth="1"/>
    <col min="3841" max="3841" width="16" style="203" customWidth="1"/>
    <col min="3842" max="3842" width="17.85546875" style="203" bestFit="1" customWidth="1"/>
    <col min="3843" max="3843" width="15" style="203" customWidth="1"/>
    <col min="3844" max="3844" width="14.42578125" style="203" customWidth="1"/>
    <col min="3845" max="3845" width="13.5703125" style="203" customWidth="1"/>
    <col min="3846" max="3846" width="12.28515625" style="203" customWidth="1"/>
    <col min="3847" max="3847" width="19.5703125" style="203" customWidth="1"/>
    <col min="3848" max="3848" width="12.5703125" style="203" customWidth="1"/>
    <col min="3849" max="3849" width="13.7109375" style="203" customWidth="1"/>
    <col min="3850" max="3850" width="18.140625" style="203" bestFit="1" customWidth="1"/>
    <col min="3851" max="4095" width="9.140625" style="203" customWidth="1"/>
    <col min="4096" max="4096" width="72.85546875" style="203" customWidth="1"/>
    <col min="4097" max="4097" width="16" style="203" customWidth="1"/>
    <col min="4098" max="4098" width="17.85546875" style="203" bestFit="1" customWidth="1"/>
    <col min="4099" max="4099" width="15" style="203" customWidth="1"/>
    <col min="4100" max="4100" width="14.42578125" style="203" customWidth="1"/>
    <col min="4101" max="4101" width="13.5703125" style="203" customWidth="1"/>
    <col min="4102" max="4102" width="12.28515625" style="203" customWidth="1"/>
    <col min="4103" max="4103" width="19.5703125" style="203" customWidth="1"/>
    <col min="4104" max="4104" width="12.5703125" style="203" customWidth="1"/>
    <col min="4105" max="4105" width="13.7109375" style="203" customWidth="1"/>
    <col min="4106" max="4106" width="18.140625" style="203" bestFit="1" customWidth="1"/>
    <col min="4107" max="4351" width="9.140625" style="203" customWidth="1"/>
    <col min="4352" max="4352" width="72.85546875" style="203" customWidth="1"/>
    <col min="4353" max="4353" width="16" style="203" customWidth="1"/>
    <col min="4354" max="4354" width="17.85546875" style="203" bestFit="1" customWidth="1"/>
    <col min="4355" max="4355" width="15" style="203" customWidth="1"/>
    <col min="4356" max="4356" width="14.42578125" style="203" customWidth="1"/>
    <col min="4357" max="4357" width="13.5703125" style="203" customWidth="1"/>
    <col min="4358" max="4358" width="12.28515625" style="203" customWidth="1"/>
    <col min="4359" max="4359" width="19.5703125" style="203" customWidth="1"/>
    <col min="4360" max="4360" width="12.5703125" style="203" customWidth="1"/>
    <col min="4361" max="4361" width="13.7109375" style="203" customWidth="1"/>
    <col min="4362" max="4362" width="18.140625" style="203" bestFit="1" customWidth="1"/>
    <col min="4363" max="4607" width="9.140625" style="203" customWidth="1"/>
    <col min="4608" max="4608" width="72.85546875" style="203" customWidth="1"/>
    <col min="4609" max="4609" width="16" style="203" customWidth="1"/>
    <col min="4610" max="4610" width="17.85546875" style="203" bestFit="1" customWidth="1"/>
    <col min="4611" max="4611" width="15" style="203" customWidth="1"/>
    <col min="4612" max="4612" width="14.42578125" style="203" customWidth="1"/>
    <col min="4613" max="4613" width="13.5703125" style="203" customWidth="1"/>
    <col min="4614" max="4614" width="12.28515625" style="203" customWidth="1"/>
    <col min="4615" max="4615" width="19.5703125" style="203" customWidth="1"/>
    <col min="4616" max="4616" width="12.5703125" style="203" customWidth="1"/>
    <col min="4617" max="4617" width="13.7109375" style="203" customWidth="1"/>
    <col min="4618" max="4618" width="18.140625" style="203" bestFit="1" customWidth="1"/>
    <col min="4619" max="4863" width="9.140625" style="203" customWidth="1"/>
    <col min="4864" max="4864" width="72.85546875" style="203" customWidth="1"/>
    <col min="4865" max="4865" width="16" style="203" customWidth="1"/>
    <col min="4866" max="4866" width="17.85546875" style="203" bestFit="1" customWidth="1"/>
    <col min="4867" max="4867" width="15" style="203" customWidth="1"/>
    <col min="4868" max="4868" width="14.42578125" style="203" customWidth="1"/>
    <col min="4869" max="4869" width="13.5703125" style="203" customWidth="1"/>
    <col min="4870" max="4870" width="12.28515625" style="203" customWidth="1"/>
    <col min="4871" max="4871" width="19.5703125" style="203" customWidth="1"/>
    <col min="4872" max="4872" width="12.5703125" style="203" customWidth="1"/>
    <col min="4873" max="4873" width="13.7109375" style="203" customWidth="1"/>
    <col min="4874" max="4874" width="18.140625" style="203" bestFit="1" customWidth="1"/>
    <col min="4875" max="5119" width="9.140625" style="203" customWidth="1"/>
    <col min="5120" max="5120" width="72.85546875" style="203" customWidth="1"/>
    <col min="5121" max="5121" width="16" style="203" customWidth="1"/>
    <col min="5122" max="5122" width="17.85546875" style="203" bestFit="1" customWidth="1"/>
    <col min="5123" max="5123" width="15" style="203" customWidth="1"/>
    <col min="5124" max="5124" width="14.42578125" style="203" customWidth="1"/>
    <col min="5125" max="5125" width="13.5703125" style="203" customWidth="1"/>
    <col min="5126" max="5126" width="12.28515625" style="203" customWidth="1"/>
    <col min="5127" max="5127" width="19.5703125" style="203" customWidth="1"/>
    <col min="5128" max="5128" width="12.5703125" style="203" customWidth="1"/>
    <col min="5129" max="5129" width="13.7109375" style="203" customWidth="1"/>
    <col min="5130" max="5130" width="18.140625" style="203" bestFit="1" customWidth="1"/>
    <col min="5131" max="5375" width="9.140625" style="203" customWidth="1"/>
    <col min="5376" max="5376" width="72.85546875" style="203" customWidth="1"/>
    <col min="5377" max="5377" width="16" style="203" customWidth="1"/>
    <col min="5378" max="5378" width="17.85546875" style="203" bestFit="1" customWidth="1"/>
    <col min="5379" max="5379" width="15" style="203" customWidth="1"/>
    <col min="5380" max="5380" width="14.42578125" style="203" customWidth="1"/>
    <col min="5381" max="5381" width="13.5703125" style="203" customWidth="1"/>
    <col min="5382" max="5382" width="12.28515625" style="203" customWidth="1"/>
    <col min="5383" max="5383" width="19.5703125" style="203" customWidth="1"/>
    <col min="5384" max="5384" width="12.5703125" style="203" customWidth="1"/>
    <col min="5385" max="5385" width="13.7109375" style="203" customWidth="1"/>
    <col min="5386" max="5386" width="18.140625" style="203" bestFit="1" customWidth="1"/>
    <col min="5387" max="5631" width="9.140625" style="203" customWidth="1"/>
    <col min="5632" max="5632" width="72.85546875" style="203" customWidth="1"/>
    <col min="5633" max="5633" width="16" style="203" customWidth="1"/>
    <col min="5634" max="5634" width="17.85546875" style="203" bestFit="1" customWidth="1"/>
    <col min="5635" max="5635" width="15" style="203" customWidth="1"/>
    <col min="5636" max="5636" width="14.42578125" style="203" customWidth="1"/>
    <col min="5637" max="5637" width="13.5703125" style="203" customWidth="1"/>
    <col min="5638" max="5638" width="12.28515625" style="203" customWidth="1"/>
    <col min="5639" max="5639" width="19.5703125" style="203" customWidth="1"/>
    <col min="5640" max="5640" width="12.5703125" style="203" customWidth="1"/>
    <col min="5641" max="5641" width="13.7109375" style="203" customWidth="1"/>
    <col min="5642" max="5642" width="18.140625" style="203" bestFit="1" customWidth="1"/>
    <col min="5643" max="5887" width="9.140625" style="203" customWidth="1"/>
    <col min="5888" max="5888" width="72.85546875" style="203" customWidth="1"/>
    <col min="5889" max="5889" width="16" style="203" customWidth="1"/>
    <col min="5890" max="5890" width="17.85546875" style="203" bestFit="1" customWidth="1"/>
    <col min="5891" max="5891" width="15" style="203" customWidth="1"/>
    <col min="5892" max="5892" width="14.42578125" style="203" customWidth="1"/>
    <col min="5893" max="5893" width="13.5703125" style="203" customWidth="1"/>
    <col min="5894" max="5894" width="12.28515625" style="203" customWidth="1"/>
    <col min="5895" max="5895" width="19.5703125" style="203" customWidth="1"/>
    <col min="5896" max="5896" width="12.5703125" style="203" customWidth="1"/>
    <col min="5897" max="5897" width="13.7109375" style="203" customWidth="1"/>
    <col min="5898" max="5898" width="18.140625" style="203" bestFit="1" customWidth="1"/>
    <col min="5899" max="6143" width="9.140625" style="203" customWidth="1"/>
    <col min="6144" max="6144" width="72.85546875" style="203" customWidth="1"/>
    <col min="6145" max="6145" width="16" style="203" customWidth="1"/>
    <col min="6146" max="6146" width="17.85546875" style="203" bestFit="1" customWidth="1"/>
    <col min="6147" max="6147" width="15" style="203" customWidth="1"/>
    <col min="6148" max="6148" width="14.42578125" style="203" customWidth="1"/>
    <col min="6149" max="6149" width="13.5703125" style="203" customWidth="1"/>
    <col min="6150" max="6150" width="12.28515625" style="203" customWidth="1"/>
    <col min="6151" max="6151" width="19.5703125" style="203" customWidth="1"/>
    <col min="6152" max="6152" width="12.5703125" style="203" customWidth="1"/>
    <col min="6153" max="6153" width="13.7109375" style="203" customWidth="1"/>
    <col min="6154" max="6154" width="18.140625" style="203" bestFit="1" customWidth="1"/>
    <col min="6155" max="6399" width="9.140625" style="203" customWidth="1"/>
    <col min="6400" max="6400" width="72.85546875" style="203" customWidth="1"/>
    <col min="6401" max="6401" width="16" style="203" customWidth="1"/>
    <col min="6402" max="6402" width="17.85546875" style="203" bestFit="1" customWidth="1"/>
    <col min="6403" max="6403" width="15" style="203" customWidth="1"/>
    <col min="6404" max="6404" width="14.42578125" style="203" customWidth="1"/>
    <col min="6405" max="6405" width="13.5703125" style="203" customWidth="1"/>
    <col min="6406" max="6406" width="12.28515625" style="203" customWidth="1"/>
    <col min="6407" max="6407" width="19.5703125" style="203" customWidth="1"/>
    <col min="6408" max="6408" width="12.5703125" style="203" customWidth="1"/>
    <col min="6409" max="6409" width="13.7109375" style="203" customWidth="1"/>
    <col min="6410" max="6410" width="18.140625" style="203" bestFit="1" customWidth="1"/>
    <col min="6411" max="6655" width="9.140625" style="203" customWidth="1"/>
    <col min="6656" max="6656" width="72.85546875" style="203" customWidth="1"/>
    <col min="6657" max="6657" width="16" style="203" customWidth="1"/>
    <col min="6658" max="6658" width="17.85546875" style="203" bestFit="1" customWidth="1"/>
    <col min="6659" max="6659" width="15" style="203" customWidth="1"/>
    <col min="6660" max="6660" width="14.42578125" style="203" customWidth="1"/>
    <col min="6661" max="6661" width="13.5703125" style="203" customWidth="1"/>
    <col min="6662" max="6662" width="12.28515625" style="203" customWidth="1"/>
    <col min="6663" max="6663" width="19.5703125" style="203" customWidth="1"/>
    <col min="6664" max="6664" width="12.5703125" style="203" customWidth="1"/>
    <col min="6665" max="6665" width="13.7109375" style="203" customWidth="1"/>
    <col min="6666" max="6666" width="18.140625" style="203" bestFit="1" customWidth="1"/>
    <col min="6667" max="6911" width="9.140625" style="203" customWidth="1"/>
    <col min="6912" max="6912" width="72.85546875" style="203" customWidth="1"/>
    <col min="6913" max="6913" width="16" style="203" customWidth="1"/>
    <col min="6914" max="6914" width="17.85546875" style="203" bestFit="1" customWidth="1"/>
    <col min="6915" max="6915" width="15" style="203" customWidth="1"/>
    <col min="6916" max="6916" width="14.42578125" style="203" customWidth="1"/>
    <col min="6917" max="6917" width="13.5703125" style="203" customWidth="1"/>
    <col min="6918" max="6918" width="12.28515625" style="203" customWidth="1"/>
    <col min="6919" max="6919" width="19.5703125" style="203" customWidth="1"/>
    <col min="6920" max="6920" width="12.5703125" style="203" customWidth="1"/>
    <col min="6921" max="6921" width="13.7109375" style="203" customWidth="1"/>
    <col min="6922" max="6922" width="18.140625" style="203" bestFit="1" customWidth="1"/>
    <col min="6923" max="7167" width="9.140625" style="203" customWidth="1"/>
    <col min="7168" max="7168" width="72.85546875" style="203" customWidth="1"/>
    <col min="7169" max="7169" width="16" style="203" customWidth="1"/>
    <col min="7170" max="7170" width="17.85546875" style="203" bestFit="1" customWidth="1"/>
    <col min="7171" max="7171" width="15" style="203" customWidth="1"/>
    <col min="7172" max="7172" width="14.42578125" style="203" customWidth="1"/>
    <col min="7173" max="7173" width="13.5703125" style="203" customWidth="1"/>
    <col min="7174" max="7174" width="12.28515625" style="203" customWidth="1"/>
    <col min="7175" max="7175" width="19.5703125" style="203" customWidth="1"/>
    <col min="7176" max="7176" width="12.5703125" style="203" customWidth="1"/>
    <col min="7177" max="7177" width="13.7109375" style="203" customWidth="1"/>
    <col min="7178" max="7178" width="18.140625" style="203" bestFit="1" customWidth="1"/>
    <col min="7179" max="7423" width="9.140625" style="203" customWidth="1"/>
    <col min="7424" max="7424" width="72.85546875" style="203" customWidth="1"/>
    <col min="7425" max="7425" width="16" style="203" customWidth="1"/>
    <col min="7426" max="7426" width="17.85546875" style="203" bestFit="1" customWidth="1"/>
    <col min="7427" max="7427" width="15" style="203" customWidth="1"/>
    <col min="7428" max="7428" width="14.42578125" style="203" customWidth="1"/>
    <col min="7429" max="7429" width="13.5703125" style="203" customWidth="1"/>
    <col min="7430" max="7430" width="12.28515625" style="203" customWidth="1"/>
    <col min="7431" max="7431" width="19.5703125" style="203" customWidth="1"/>
    <col min="7432" max="7432" width="12.5703125" style="203" customWidth="1"/>
    <col min="7433" max="7433" width="13.7109375" style="203" customWidth="1"/>
    <col min="7434" max="7434" width="18.140625" style="203" bestFit="1" customWidth="1"/>
    <col min="7435" max="7679" width="9.140625" style="203" customWidth="1"/>
    <col min="7680" max="7680" width="72.85546875" style="203" customWidth="1"/>
    <col min="7681" max="7681" width="16" style="203" customWidth="1"/>
    <col min="7682" max="7682" width="17.85546875" style="203" bestFit="1" customWidth="1"/>
    <col min="7683" max="7683" width="15" style="203" customWidth="1"/>
    <col min="7684" max="7684" width="14.42578125" style="203" customWidth="1"/>
    <col min="7685" max="7685" width="13.5703125" style="203" customWidth="1"/>
    <col min="7686" max="7686" width="12.28515625" style="203" customWidth="1"/>
    <col min="7687" max="7687" width="19.5703125" style="203" customWidth="1"/>
    <col min="7688" max="7688" width="12.5703125" style="203" customWidth="1"/>
    <col min="7689" max="7689" width="13.7109375" style="203" customWidth="1"/>
    <col min="7690" max="7690" width="18.140625" style="203" bestFit="1" customWidth="1"/>
    <col min="7691" max="7935" width="9.140625" style="203" customWidth="1"/>
    <col min="7936" max="7936" width="72.85546875" style="203" customWidth="1"/>
    <col min="7937" max="7937" width="16" style="203" customWidth="1"/>
    <col min="7938" max="7938" width="17.85546875" style="203" bestFit="1" customWidth="1"/>
    <col min="7939" max="7939" width="15" style="203" customWidth="1"/>
    <col min="7940" max="7940" width="14.42578125" style="203" customWidth="1"/>
    <col min="7941" max="7941" width="13.5703125" style="203" customWidth="1"/>
    <col min="7942" max="7942" width="12.28515625" style="203" customWidth="1"/>
    <col min="7943" max="7943" width="19.5703125" style="203" customWidth="1"/>
    <col min="7944" max="7944" width="12.5703125" style="203" customWidth="1"/>
    <col min="7945" max="7945" width="13.7109375" style="203" customWidth="1"/>
    <col min="7946" max="7946" width="18.140625" style="203" bestFit="1" customWidth="1"/>
    <col min="7947" max="8191" width="9.140625" style="203" customWidth="1"/>
    <col min="8192" max="8192" width="72.85546875" style="203" customWidth="1"/>
    <col min="8193" max="8193" width="16" style="203" customWidth="1"/>
    <col min="8194" max="8194" width="17.85546875" style="203" bestFit="1" customWidth="1"/>
    <col min="8195" max="8195" width="15" style="203" customWidth="1"/>
    <col min="8196" max="8196" width="14.42578125" style="203" customWidth="1"/>
    <col min="8197" max="8197" width="13.5703125" style="203" customWidth="1"/>
    <col min="8198" max="8198" width="12.28515625" style="203" customWidth="1"/>
    <col min="8199" max="8199" width="19.5703125" style="203" customWidth="1"/>
    <col min="8200" max="8200" width="12.5703125" style="203" customWidth="1"/>
    <col min="8201" max="8201" width="13.7109375" style="203" customWidth="1"/>
    <col min="8202" max="8202" width="18.140625" style="203" bestFit="1" customWidth="1"/>
    <col min="8203" max="8447" width="9.140625" style="203" customWidth="1"/>
    <col min="8448" max="8448" width="72.85546875" style="203" customWidth="1"/>
    <col min="8449" max="8449" width="16" style="203" customWidth="1"/>
    <col min="8450" max="8450" width="17.85546875" style="203" bestFit="1" customWidth="1"/>
    <col min="8451" max="8451" width="15" style="203" customWidth="1"/>
    <col min="8452" max="8452" width="14.42578125" style="203" customWidth="1"/>
    <col min="8453" max="8453" width="13.5703125" style="203" customWidth="1"/>
    <col min="8454" max="8454" width="12.28515625" style="203" customWidth="1"/>
    <col min="8455" max="8455" width="19.5703125" style="203" customWidth="1"/>
    <col min="8456" max="8456" width="12.5703125" style="203" customWidth="1"/>
    <col min="8457" max="8457" width="13.7109375" style="203" customWidth="1"/>
    <col min="8458" max="8458" width="18.140625" style="203" bestFit="1" customWidth="1"/>
    <col min="8459" max="8703" width="9.140625" style="203" customWidth="1"/>
    <col min="8704" max="8704" width="72.85546875" style="203" customWidth="1"/>
    <col min="8705" max="8705" width="16" style="203" customWidth="1"/>
    <col min="8706" max="8706" width="17.85546875" style="203" bestFit="1" customWidth="1"/>
    <col min="8707" max="8707" width="15" style="203" customWidth="1"/>
    <col min="8708" max="8708" width="14.42578125" style="203" customWidth="1"/>
    <col min="8709" max="8709" width="13.5703125" style="203" customWidth="1"/>
    <col min="8710" max="8710" width="12.28515625" style="203" customWidth="1"/>
    <col min="8711" max="8711" width="19.5703125" style="203" customWidth="1"/>
    <col min="8712" max="8712" width="12.5703125" style="203" customWidth="1"/>
    <col min="8713" max="8713" width="13.7109375" style="203" customWidth="1"/>
    <col min="8714" max="8714" width="18.140625" style="203" bestFit="1" customWidth="1"/>
    <col min="8715" max="8959" width="9.140625" style="203" customWidth="1"/>
    <col min="8960" max="8960" width="72.85546875" style="203" customWidth="1"/>
    <col min="8961" max="8961" width="16" style="203" customWidth="1"/>
    <col min="8962" max="8962" width="17.85546875" style="203" bestFit="1" customWidth="1"/>
    <col min="8963" max="8963" width="15" style="203" customWidth="1"/>
    <col min="8964" max="8964" width="14.42578125" style="203" customWidth="1"/>
    <col min="8965" max="8965" width="13.5703125" style="203" customWidth="1"/>
    <col min="8966" max="8966" width="12.28515625" style="203" customWidth="1"/>
    <col min="8967" max="8967" width="19.5703125" style="203" customWidth="1"/>
    <col min="8968" max="8968" width="12.5703125" style="203" customWidth="1"/>
    <col min="8969" max="8969" width="13.7109375" style="203" customWidth="1"/>
    <col min="8970" max="8970" width="18.140625" style="203" bestFit="1" customWidth="1"/>
    <col min="8971" max="9215" width="9.140625" style="203" customWidth="1"/>
    <col min="9216" max="9216" width="72.85546875" style="203" customWidth="1"/>
    <col min="9217" max="9217" width="16" style="203" customWidth="1"/>
    <col min="9218" max="9218" width="17.85546875" style="203" bestFit="1" customWidth="1"/>
    <col min="9219" max="9219" width="15" style="203" customWidth="1"/>
    <col min="9220" max="9220" width="14.42578125" style="203" customWidth="1"/>
    <col min="9221" max="9221" width="13.5703125" style="203" customWidth="1"/>
    <col min="9222" max="9222" width="12.28515625" style="203" customWidth="1"/>
    <col min="9223" max="9223" width="19.5703125" style="203" customWidth="1"/>
    <col min="9224" max="9224" width="12.5703125" style="203" customWidth="1"/>
    <col min="9225" max="9225" width="13.7109375" style="203" customWidth="1"/>
    <col min="9226" max="9226" width="18.140625" style="203" bestFit="1" customWidth="1"/>
    <col min="9227" max="9471" width="9.140625" style="203" customWidth="1"/>
    <col min="9472" max="9472" width="72.85546875" style="203" customWidth="1"/>
    <col min="9473" max="9473" width="16" style="203" customWidth="1"/>
    <col min="9474" max="9474" width="17.85546875" style="203" bestFit="1" customWidth="1"/>
    <col min="9475" max="9475" width="15" style="203" customWidth="1"/>
    <col min="9476" max="9476" width="14.42578125" style="203" customWidth="1"/>
    <col min="9477" max="9477" width="13.5703125" style="203" customWidth="1"/>
    <col min="9478" max="9478" width="12.28515625" style="203" customWidth="1"/>
    <col min="9479" max="9479" width="19.5703125" style="203" customWidth="1"/>
    <col min="9480" max="9480" width="12.5703125" style="203" customWidth="1"/>
    <col min="9481" max="9481" width="13.7109375" style="203" customWidth="1"/>
    <col min="9482" max="9482" width="18.140625" style="203" bestFit="1" customWidth="1"/>
    <col min="9483" max="9727" width="9.140625" style="203" customWidth="1"/>
    <col min="9728" max="9728" width="72.85546875" style="203" customWidth="1"/>
    <col min="9729" max="9729" width="16" style="203" customWidth="1"/>
    <col min="9730" max="9730" width="17.85546875" style="203" bestFit="1" customWidth="1"/>
    <col min="9731" max="9731" width="15" style="203" customWidth="1"/>
    <col min="9732" max="9732" width="14.42578125" style="203" customWidth="1"/>
    <col min="9733" max="9733" width="13.5703125" style="203" customWidth="1"/>
    <col min="9734" max="9734" width="12.28515625" style="203" customWidth="1"/>
    <col min="9735" max="9735" width="19.5703125" style="203" customWidth="1"/>
    <col min="9736" max="9736" width="12.5703125" style="203" customWidth="1"/>
    <col min="9737" max="9737" width="13.7109375" style="203" customWidth="1"/>
    <col min="9738" max="9738" width="18.140625" style="203" bestFit="1" customWidth="1"/>
    <col min="9739" max="9983" width="9.140625" style="203" customWidth="1"/>
    <col min="9984" max="9984" width="72.85546875" style="203" customWidth="1"/>
    <col min="9985" max="9985" width="16" style="203" customWidth="1"/>
    <col min="9986" max="9986" width="17.85546875" style="203" bestFit="1" customWidth="1"/>
    <col min="9987" max="9987" width="15" style="203" customWidth="1"/>
    <col min="9988" max="9988" width="14.42578125" style="203" customWidth="1"/>
    <col min="9989" max="9989" width="13.5703125" style="203" customWidth="1"/>
    <col min="9990" max="9990" width="12.28515625" style="203" customWidth="1"/>
    <col min="9991" max="9991" width="19.5703125" style="203" customWidth="1"/>
    <col min="9992" max="9992" width="12.5703125" style="203" customWidth="1"/>
    <col min="9993" max="9993" width="13.7109375" style="203" customWidth="1"/>
    <col min="9994" max="9994" width="18.140625" style="203" bestFit="1" customWidth="1"/>
    <col min="9995" max="10239" width="9.140625" style="203" customWidth="1"/>
    <col min="10240" max="10240" width="72.85546875" style="203" customWidth="1"/>
    <col min="10241" max="10241" width="16" style="203" customWidth="1"/>
    <col min="10242" max="10242" width="17.85546875" style="203" bestFit="1" customWidth="1"/>
    <col min="10243" max="10243" width="15" style="203" customWidth="1"/>
    <col min="10244" max="10244" width="14.42578125" style="203" customWidth="1"/>
    <col min="10245" max="10245" width="13.5703125" style="203" customWidth="1"/>
    <col min="10246" max="10246" width="12.28515625" style="203" customWidth="1"/>
    <col min="10247" max="10247" width="19.5703125" style="203" customWidth="1"/>
    <col min="10248" max="10248" width="12.5703125" style="203" customWidth="1"/>
    <col min="10249" max="10249" width="13.7109375" style="203" customWidth="1"/>
    <col min="10250" max="10250" width="18.140625" style="203" bestFit="1" customWidth="1"/>
    <col min="10251" max="10495" width="9.140625" style="203" customWidth="1"/>
    <col min="10496" max="10496" width="72.85546875" style="203" customWidth="1"/>
    <col min="10497" max="10497" width="16" style="203" customWidth="1"/>
    <col min="10498" max="10498" width="17.85546875" style="203" bestFit="1" customWidth="1"/>
    <col min="10499" max="10499" width="15" style="203" customWidth="1"/>
    <col min="10500" max="10500" width="14.42578125" style="203" customWidth="1"/>
    <col min="10501" max="10501" width="13.5703125" style="203" customWidth="1"/>
    <col min="10502" max="10502" width="12.28515625" style="203" customWidth="1"/>
    <col min="10503" max="10503" width="19.5703125" style="203" customWidth="1"/>
    <col min="10504" max="10504" width="12.5703125" style="203" customWidth="1"/>
    <col min="10505" max="10505" width="13.7109375" style="203" customWidth="1"/>
    <col min="10506" max="10506" width="18.140625" style="203" bestFit="1" customWidth="1"/>
    <col min="10507" max="10751" width="9.140625" style="203" customWidth="1"/>
    <col min="10752" max="10752" width="72.85546875" style="203" customWidth="1"/>
    <col min="10753" max="10753" width="16" style="203" customWidth="1"/>
    <col min="10754" max="10754" width="17.85546875" style="203" bestFit="1" customWidth="1"/>
    <col min="10755" max="10755" width="15" style="203" customWidth="1"/>
    <col min="10756" max="10756" width="14.42578125" style="203" customWidth="1"/>
    <col min="10757" max="10757" width="13.5703125" style="203" customWidth="1"/>
    <col min="10758" max="10758" width="12.28515625" style="203" customWidth="1"/>
    <col min="10759" max="10759" width="19.5703125" style="203" customWidth="1"/>
    <col min="10760" max="10760" width="12.5703125" style="203" customWidth="1"/>
    <col min="10761" max="10761" width="13.7109375" style="203" customWidth="1"/>
    <col min="10762" max="10762" width="18.140625" style="203" bestFit="1" customWidth="1"/>
    <col min="10763" max="11007" width="9.140625" style="203" customWidth="1"/>
    <col min="11008" max="11008" width="72.85546875" style="203" customWidth="1"/>
    <col min="11009" max="11009" width="16" style="203" customWidth="1"/>
    <col min="11010" max="11010" width="17.85546875" style="203" bestFit="1" customWidth="1"/>
    <col min="11011" max="11011" width="15" style="203" customWidth="1"/>
    <col min="11012" max="11012" width="14.42578125" style="203" customWidth="1"/>
    <col min="11013" max="11013" width="13.5703125" style="203" customWidth="1"/>
    <col min="11014" max="11014" width="12.28515625" style="203" customWidth="1"/>
    <col min="11015" max="11015" width="19.5703125" style="203" customWidth="1"/>
    <col min="11016" max="11016" width="12.5703125" style="203" customWidth="1"/>
    <col min="11017" max="11017" width="13.7109375" style="203" customWidth="1"/>
    <col min="11018" max="11018" width="18.140625" style="203" bestFit="1" customWidth="1"/>
    <col min="11019" max="11263" width="9.140625" style="203" customWidth="1"/>
    <col min="11264" max="11264" width="72.85546875" style="203" customWidth="1"/>
    <col min="11265" max="11265" width="16" style="203" customWidth="1"/>
    <col min="11266" max="11266" width="17.85546875" style="203" bestFit="1" customWidth="1"/>
    <col min="11267" max="11267" width="15" style="203" customWidth="1"/>
    <col min="11268" max="11268" width="14.42578125" style="203" customWidth="1"/>
    <col min="11269" max="11269" width="13.5703125" style="203" customWidth="1"/>
    <col min="11270" max="11270" width="12.28515625" style="203" customWidth="1"/>
    <col min="11271" max="11271" width="19.5703125" style="203" customWidth="1"/>
    <col min="11272" max="11272" width="12.5703125" style="203" customWidth="1"/>
    <col min="11273" max="11273" width="13.7109375" style="203" customWidth="1"/>
    <col min="11274" max="11274" width="18.140625" style="203" bestFit="1" customWidth="1"/>
    <col min="11275" max="11519" width="9.140625" style="203" customWidth="1"/>
    <col min="11520" max="11520" width="72.85546875" style="203" customWidth="1"/>
    <col min="11521" max="11521" width="16" style="203" customWidth="1"/>
    <col min="11522" max="11522" width="17.85546875" style="203" bestFit="1" customWidth="1"/>
    <col min="11523" max="11523" width="15" style="203" customWidth="1"/>
    <col min="11524" max="11524" width="14.42578125" style="203" customWidth="1"/>
    <col min="11525" max="11525" width="13.5703125" style="203" customWidth="1"/>
    <col min="11526" max="11526" width="12.28515625" style="203" customWidth="1"/>
    <col min="11527" max="11527" width="19.5703125" style="203" customWidth="1"/>
    <col min="11528" max="11528" width="12.5703125" style="203" customWidth="1"/>
    <col min="11529" max="11529" width="13.7109375" style="203" customWidth="1"/>
    <col min="11530" max="11530" width="18.140625" style="203" bestFit="1" customWidth="1"/>
    <col min="11531" max="11775" width="9.140625" style="203" customWidth="1"/>
    <col min="11776" max="11776" width="72.85546875" style="203" customWidth="1"/>
    <col min="11777" max="11777" width="16" style="203" customWidth="1"/>
    <col min="11778" max="11778" width="17.85546875" style="203" bestFit="1" customWidth="1"/>
    <col min="11779" max="11779" width="15" style="203" customWidth="1"/>
    <col min="11780" max="11780" width="14.42578125" style="203" customWidth="1"/>
    <col min="11781" max="11781" width="13.5703125" style="203" customWidth="1"/>
    <col min="11782" max="11782" width="12.28515625" style="203" customWidth="1"/>
    <col min="11783" max="11783" width="19.5703125" style="203" customWidth="1"/>
    <col min="11784" max="11784" width="12.5703125" style="203" customWidth="1"/>
    <col min="11785" max="11785" width="13.7109375" style="203" customWidth="1"/>
    <col min="11786" max="11786" width="18.140625" style="203" bestFit="1" customWidth="1"/>
    <col min="11787" max="12031" width="9.140625" style="203" customWidth="1"/>
    <col min="12032" max="12032" width="72.85546875" style="203" customWidth="1"/>
    <col min="12033" max="12033" width="16" style="203" customWidth="1"/>
    <col min="12034" max="12034" width="17.85546875" style="203" bestFit="1" customWidth="1"/>
    <col min="12035" max="12035" width="15" style="203" customWidth="1"/>
    <col min="12036" max="12036" width="14.42578125" style="203" customWidth="1"/>
    <col min="12037" max="12037" width="13.5703125" style="203" customWidth="1"/>
    <col min="12038" max="12038" width="12.28515625" style="203" customWidth="1"/>
    <col min="12039" max="12039" width="19.5703125" style="203" customWidth="1"/>
    <col min="12040" max="12040" width="12.5703125" style="203" customWidth="1"/>
    <col min="12041" max="12041" width="13.7109375" style="203" customWidth="1"/>
    <col min="12042" max="12042" width="18.140625" style="203" bestFit="1" customWidth="1"/>
    <col min="12043" max="12287" width="9.140625" style="203" customWidth="1"/>
    <col min="12288" max="12288" width="72.85546875" style="203" customWidth="1"/>
    <col min="12289" max="12289" width="16" style="203" customWidth="1"/>
    <col min="12290" max="12290" width="17.85546875" style="203" bestFit="1" customWidth="1"/>
    <col min="12291" max="12291" width="15" style="203" customWidth="1"/>
    <col min="12292" max="12292" width="14.42578125" style="203" customWidth="1"/>
    <col min="12293" max="12293" width="13.5703125" style="203" customWidth="1"/>
    <col min="12294" max="12294" width="12.28515625" style="203" customWidth="1"/>
    <col min="12295" max="12295" width="19.5703125" style="203" customWidth="1"/>
    <col min="12296" max="12296" width="12.5703125" style="203" customWidth="1"/>
    <col min="12297" max="12297" width="13.7109375" style="203" customWidth="1"/>
    <col min="12298" max="12298" width="18.140625" style="203" bestFit="1" customWidth="1"/>
    <col min="12299" max="12543" width="9.140625" style="203" customWidth="1"/>
    <col min="12544" max="12544" width="72.85546875" style="203" customWidth="1"/>
    <col min="12545" max="12545" width="16" style="203" customWidth="1"/>
    <col min="12546" max="12546" width="17.85546875" style="203" bestFit="1" customWidth="1"/>
    <col min="12547" max="12547" width="15" style="203" customWidth="1"/>
    <col min="12548" max="12548" width="14.42578125" style="203" customWidth="1"/>
    <col min="12549" max="12549" width="13.5703125" style="203" customWidth="1"/>
    <col min="12550" max="12550" width="12.28515625" style="203" customWidth="1"/>
    <col min="12551" max="12551" width="19.5703125" style="203" customWidth="1"/>
    <col min="12552" max="12552" width="12.5703125" style="203" customWidth="1"/>
    <col min="12553" max="12553" width="13.7109375" style="203" customWidth="1"/>
    <col min="12554" max="12554" width="18.140625" style="203" bestFit="1" customWidth="1"/>
    <col min="12555" max="12799" width="9.140625" style="203" customWidth="1"/>
    <col min="12800" max="12800" width="72.85546875" style="203" customWidth="1"/>
    <col min="12801" max="12801" width="16" style="203" customWidth="1"/>
    <col min="12802" max="12802" width="17.85546875" style="203" bestFit="1" customWidth="1"/>
    <col min="12803" max="12803" width="15" style="203" customWidth="1"/>
    <col min="12804" max="12804" width="14.42578125" style="203" customWidth="1"/>
    <col min="12805" max="12805" width="13.5703125" style="203" customWidth="1"/>
    <col min="12806" max="12806" width="12.28515625" style="203" customWidth="1"/>
    <col min="12807" max="12807" width="19.5703125" style="203" customWidth="1"/>
    <col min="12808" max="12808" width="12.5703125" style="203" customWidth="1"/>
    <col min="12809" max="12809" width="13.7109375" style="203" customWidth="1"/>
    <col min="12810" max="12810" width="18.140625" style="203" bestFit="1" customWidth="1"/>
    <col min="12811" max="13055" width="9.140625" style="203" customWidth="1"/>
    <col min="13056" max="13056" width="72.85546875" style="203" customWidth="1"/>
    <col min="13057" max="13057" width="16" style="203" customWidth="1"/>
    <col min="13058" max="13058" width="17.85546875" style="203" bestFit="1" customWidth="1"/>
    <col min="13059" max="13059" width="15" style="203" customWidth="1"/>
    <col min="13060" max="13060" width="14.42578125" style="203" customWidth="1"/>
    <col min="13061" max="13061" width="13.5703125" style="203" customWidth="1"/>
    <col min="13062" max="13062" width="12.28515625" style="203" customWidth="1"/>
    <col min="13063" max="13063" width="19.5703125" style="203" customWidth="1"/>
    <col min="13064" max="13064" width="12.5703125" style="203" customWidth="1"/>
    <col min="13065" max="13065" width="13.7109375" style="203" customWidth="1"/>
    <col min="13066" max="13066" width="18.140625" style="203" bestFit="1" customWidth="1"/>
    <col min="13067" max="13311" width="9.140625" style="203" customWidth="1"/>
    <col min="13312" max="13312" width="72.85546875" style="203" customWidth="1"/>
    <col min="13313" max="13313" width="16" style="203" customWidth="1"/>
    <col min="13314" max="13314" width="17.85546875" style="203" bestFit="1" customWidth="1"/>
    <col min="13315" max="13315" width="15" style="203" customWidth="1"/>
    <col min="13316" max="13316" width="14.42578125" style="203" customWidth="1"/>
    <col min="13317" max="13317" width="13.5703125" style="203" customWidth="1"/>
    <col min="13318" max="13318" width="12.28515625" style="203" customWidth="1"/>
    <col min="13319" max="13319" width="19.5703125" style="203" customWidth="1"/>
    <col min="13320" max="13320" width="12.5703125" style="203" customWidth="1"/>
    <col min="13321" max="13321" width="13.7109375" style="203" customWidth="1"/>
    <col min="13322" max="13322" width="18.140625" style="203" bestFit="1" customWidth="1"/>
    <col min="13323" max="13567" width="9.140625" style="203" customWidth="1"/>
    <col min="13568" max="13568" width="72.85546875" style="203" customWidth="1"/>
    <col min="13569" max="13569" width="16" style="203" customWidth="1"/>
    <col min="13570" max="13570" width="17.85546875" style="203" bestFit="1" customWidth="1"/>
    <col min="13571" max="13571" width="15" style="203" customWidth="1"/>
    <col min="13572" max="13572" width="14.42578125" style="203" customWidth="1"/>
    <col min="13573" max="13573" width="13.5703125" style="203" customWidth="1"/>
    <col min="13574" max="13574" width="12.28515625" style="203" customWidth="1"/>
    <col min="13575" max="13575" width="19.5703125" style="203" customWidth="1"/>
    <col min="13576" max="13576" width="12.5703125" style="203" customWidth="1"/>
    <col min="13577" max="13577" width="13.7109375" style="203" customWidth="1"/>
    <col min="13578" max="13578" width="18.140625" style="203" bestFit="1" customWidth="1"/>
    <col min="13579" max="13823" width="9.140625" style="203" customWidth="1"/>
    <col min="13824" max="13824" width="72.85546875" style="203" customWidth="1"/>
    <col min="13825" max="13825" width="16" style="203" customWidth="1"/>
    <col min="13826" max="13826" width="17.85546875" style="203" bestFit="1" customWidth="1"/>
    <col min="13827" max="13827" width="15" style="203" customWidth="1"/>
    <col min="13828" max="13828" width="14.42578125" style="203" customWidth="1"/>
    <col min="13829" max="13829" width="13.5703125" style="203" customWidth="1"/>
    <col min="13830" max="13830" width="12.28515625" style="203" customWidth="1"/>
    <col min="13831" max="13831" width="19.5703125" style="203" customWidth="1"/>
    <col min="13832" max="13832" width="12.5703125" style="203" customWidth="1"/>
    <col min="13833" max="13833" width="13.7109375" style="203" customWidth="1"/>
    <col min="13834" max="13834" width="18.140625" style="203" bestFit="1" customWidth="1"/>
    <col min="13835" max="14079" width="9.140625" style="203" customWidth="1"/>
    <col min="14080" max="14080" width="72.85546875" style="203" customWidth="1"/>
    <col min="14081" max="14081" width="16" style="203" customWidth="1"/>
    <col min="14082" max="14082" width="17.85546875" style="203" bestFit="1" customWidth="1"/>
    <col min="14083" max="14083" width="15" style="203" customWidth="1"/>
    <col min="14084" max="14084" width="14.42578125" style="203" customWidth="1"/>
    <col min="14085" max="14085" width="13.5703125" style="203" customWidth="1"/>
    <col min="14086" max="14086" width="12.28515625" style="203" customWidth="1"/>
    <col min="14087" max="14087" width="19.5703125" style="203" customWidth="1"/>
    <col min="14088" max="14088" width="12.5703125" style="203" customWidth="1"/>
    <col min="14089" max="14089" width="13.7109375" style="203" customWidth="1"/>
    <col min="14090" max="14090" width="18.140625" style="203" bestFit="1" customWidth="1"/>
    <col min="14091" max="14335" width="9.140625" style="203" customWidth="1"/>
    <col min="14336" max="14336" width="72.85546875" style="203" customWidth="1"/>
    <col min="14337" max="14337" width="16" style="203" customWidth="1"/>
    <col min="14338" max="14338" width="17.85546875" style="203" bestFit="1" customWidth="1"/>
    <col min="14339" max="14339" width="15" style="203" customWidth="1"/>
    <col min="14340" max="14340" width="14.42578125" style="203" customWidth="1"/>
    <col min="14341" max="14341" width="13.5703125" style="203" customWidth="1"/>
    <col min="14342" max="14342" width="12.28515625" style="203" customWidth="1"/>
    <col min="14343" max="14343" width="19.5703125" style="203" customWidth="1"/>
    <col min="14344" max="14344" width="12.5703125" style="203" customWidth="1"/>
    <col min="14345" max="14345" width="13.7109375" style="203" customWidth="1"/>
    <col min="14346" max="14346" width="18.140625" style="203" bestFit="1" customWidth="1"/>
    <col min="14347" max="14591" width="9.140625" style="203" customWidth="1"/>
    <col min="14592" max="14592" width="72.85546875" style="203" customWidth="1"/>
    <col min="14593" max="14593" width="16" style="203" customWidth="1"/>
    <col min="14594" max="14594" width="17.85546875" style="203" bestFit="1" customWidth="1"/>
    <col min="14595" max="14595" width="15" style="203" customWidth="1"/>
    <col min="14596" max="14596" width="14.42578125" style="203" customWidth="1"/>
    <col min="14597" max="14597" width="13.5703125" style="203" customWidth="1"/>
    <col min="14598" max="14598" width="12.28515625" style="203" customWidth="1"/>
    <col min="14599" max="14599" width="19.5703125" style="203" customWidth="1"/>
    <col min="14600" max="14600" width="12.5703125" style="203" customWidth="1"/>
    <col min="14601" max="14601" width="13.7109375" style="203" customWidth="1"/>
    <col min="14602" max="14602" width="18.140625" style="203" bestFit="1" customWidth="1"/>
    <col min="14603" max="14847" width="9.140625" style="203" customWidth="1"/>
    <col min="14848" max="14848" width="72.85546875" style="203" customWidth="1"/>
    <col min="14849" max="14849" width="16" style="203" customWidth="1"/>
    <col min="14850" max="14850" width="17.85546875" style="203" bestFit="1" customWidth="1"/>
    <col min="14851" max="14851" width="15" style="203" customWidth="1"/>
    <col min="14852" max="14852" width="14.42578125" style="203" customWidth="1"/>
    <col min="14853" max="14853" width="13.5703125" style="203" customWidth="1"/>
    <col min="14854" max="14854" width="12.28515625" style="203" customWidth="1"/>
    <col min="14855" max="14855" width="19.5703125" style="203" customWidth="1"/>
    <col min="14856" max="14856" width="12.5703125" style="203" customWidth="1"/>
    <col min="14857" max="14857" width="13.7109375" style="203" customWidth="1"/>
    <col min="14858" max="14858" width="18.140625" style="203" bestFit="1" customWidth="1"/>
    <col min="14859" max="15103" width="9.140625" style="203" customWidth="1"/>
    <col min="15104" max="15104" width="72.85546875" style="203" customWidth="1"/>
    <col min="15105" max="15105" width="16" style="203" customWidth="1"/>
    <col min="15106" max="15106" width="17.85546875" style="203" bestFit="1" customWidth="1"/>
    <col min="15107" max="15107" width="15" style="203" customWidth="1"/>
    <col min="15108" max="15108" width="14.42578125" style="203" customWidth="1"/>
    <col min="15109" max="15109" width="13.5703125" style="203" customWidth="1"/>
    <col min="15110" max="15110" width="12.28515625" style="203" customWidth="1"/>
    <col min="15111" max="15111" width="19.5703125" style="203" customWidth="1"/>
    <col min="15112" max="15112" width="12.5703125" style="203" customWidth="1"/>
    <col min="15113" max="15113" width="13.7109375" style="203" customWidth="1"/>
    <col min="15114" max="15114" width="18.140625" style="203" bestFit="1" customWidth="1"/>
    <col min="15115" max="15359" width="9.140625" style="203" customWidth="1"/>
    <col min="15360" max="15360" width="72.85546875" style="203" customWidth="1"/>
    <col min="15361" max="15361" width="16" style="203" customWidth="1"/>
    <col min="15362" max="15362" width="17.85546875" style="203" bestFit="1" customWidth="1"/>
    <col min="15363" max="15363" width="15" style="203" customWidth="1"/>
    <col min="15364" max="15364" width="14.42578125" style="203" customWidth="1"/>
    <col min="15365" max="15365" width="13.5703125" style="203" customWidth="1"/>
    <col min="15366" max="15366" width="12.28515625" style="203" customWidth="1"/>
    <col min="15367" max="15367" width="19.5703125" style="203" customWidth="1"/>
    <col min="15368" max="15368" width="12.5703125" style="203" customWidth="1"/>
    <col min="15369" max="15369" width="13.7109375" style="203" customWidth="1"/>
    <col min="15370" max="15370" width="18.140625" style="203" bestFit="1" customWidth="1"/>
    <col min="15371" max="15615" width="9.140625" style="203" customWidth="1"/>
    <col min="15616" max="15616" width="72.85546875" style="203" customWidth="1"/>
    <col min="15617" max="15617" width="16" style="203" customWidth="1"/>
    <col min="15618" max="15618" width="17.85546875" style="203" bestFit="1" customWidth="1"/>
    <col min="15619" max="15619" width="15" style="203" customWidth="1"/>
    <col min="15620" max="15620" width="14.42578125" style="203" customWidth="1"/>
    <col min="15621" max="15621" width="13.5703125" style="203" customWidth="1"/>
    <col min="15622" max="15622" width="12.28515625" style="203" customWidth="1"/>
    <col min="15623" max="15623" width="19.5703125" style="203" customWidth="1"/>
    <col min="15624" max="15624" width="12.5703125" style="203" customWidth="1"/>
    <col min="15625" max="15625" width="13.7109375" style="203" customWidth="1"/>
    <col min="15626" max="15626" width="18.140625" style="203" bestFit="1" customWidth="1"/>
    <col min="15627" max="15871" width="9.140625" style="203" customWidth="1"/>
    <col min="15872" max="15872" width="72.85546875" style="203" customWidth="1"/>
    <col min="15873" max="15873" width="16" style="203" customWidth="1"/>
    <col min="15874" max="15874" width="17.85546875" style="203" bestFit="1" customWidth="1"/>
    <col min="15875" max="15875" width="15" style="203" customWidth="1"/>
    <col min="15876" max="15876" width="14.42578125" style="203" customWidth="1"/>
    <col min="15877" max="15877" width="13.5703125" style="203" customWidth="1"/>
    <col min="15878" max="15878" width="12.28515625" style="203" customWidth="1"/>
    <col min="15879" max="15879" width="19.5703125" style="203" customWidth="1"/>
    <col min="15880" max="15880" width="12.5703125" style="203" customWidth="1"/>
    <col min="15881" max="15881" width="13.7109375" style="203" customWidth="1"/>
    <col min="15882" max="15882" width="18.140625" style="203" bestFit="1" customWidth="1"/>
    <col min="15883" max="16127" width="9.140625" style="203" customWidth="1"/>
    <col min="16128" max="16128" width="72.85546875" style="203" customWidth="1"/>
    <col min="16129" max="16129" width="16" style="203" customWidth="1"/>
    <col min="16130" max="16130" width="17.85546875" style="203" bestFit="1" customWidth="1"/>
    <col min="16131" max="16131" width="15" style="203" customWidth="1"/>
    <col min="16132" max="16132" width="14.42578125" style="203" customWidth="1"/>
    <col min="16133" max="16133" width="13.5703125" style="203" customWidth="1"/>
    <col min="16134" max="16134" width="12.28515625" style="203" customWidth="1"/>
    <col min="16135" max="16135" width="19.5703125" style="203" customWidth="1"/>
    <col min="16136" max="16136" width="12.5703125" style="203" customWidth="1"/>
    <col min="16137" max="16137" width="13.7109375" style="203" customWidth="1"/>
    <col min="16138" max="16138" width="18.140625" style="203" bestFit="1" customWidth="1"/>
    <col min="16139" max="16381" width="9.140625" style="203" customWidth="1"/>
    <col min="16382" max="16384" width="9.140625" style="203"/>
  </cols>
  <sheetData>
    <row r="1" spans="1:17" s="2" customFormat="1" ht="13.5" customHeight="1" x14ac:dyDescent="0.35">
      <c r="A1" s="203"/>
      <c r="B1" s="203"/>
      <c r="C1" s="282"/>
      <c r="D1" s="282"/>
      <c r="E1" s="282"/>
      <c r="F1" s="282"/>
      <c r="G1" s="282"/>
      <c r="H1" s="282"/>
      <c r="I1" s="282"/>
      <c r="J1" s="282"/>
      <c r="K1" s="282"/>
      <c r="L1" s="204"/>
      <c r="M1" s="203"/>
      <c r="N1" s="203"/>
      <c r="O1" s="203"/>
      <c r="P1" s="203"/>
      <c r="Q1" s="203"/>
    </row>
    <row r="2" spans="1:17" s="2" customFormat="1" x14ac:dyDescent="0.35">
      <c r="A2" s="283" t="s">
        <v>97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03"/>
      <c r="O2" s="203"/>
      <c r="P2" s="203"/>
      <c r="Q2" s="203"/>
    </row>
    <row r="3" spans="1:17" s="2" customFormat="1" ht="20.25" customHeight="1" x14ac:dyDescent="0.3">
      <c r="A3" s="284" t="s">
        <v>67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03">
        <v>1000</v>
      </c>
      <c r="O3" s="203"/>
      <c r="P3" s="203"/>
      <c r="Q3" s="203"/>
    </row>
    <row r="4" spans="1:17" ht="21.75" thickBot="1" x14ac:dyDescent="0.4"/>
    <row r="5" spans="1:17" s="2" customFormat="1" ht="23.25" x14ac:dyDescent="0.35">
      <c r="A5" s="205" t="s">
        <v>49</v>
      </c>
      <c r="B5" s="206"/>
      <c r="C5" s="207" t="s">
        <v>12</v>
      </c>
      <c r="D5" s="207" t="s">
        <v>50</v>
      </c>
      <c r="E5" s="208" t="s">
        <v>51</v>
      </c>
      <c r="F5" s="208" t="s">
        <v>51</v>
      </c>
      <c r="G5" s="208" t="s">
        <v>51</v>
      </c>
      <c r="H5" s="209" t="s">
        <v>98</v>
      </c>
      <c r="I5" s="209" t="s">
        <v>52</v>
      </c>
      <c r="J5" s="210" t="s">
        <v>53</v>
      </c>
      <c r="K5" s="209" t="s">
        <v>54</v>
      </c>
      <c r="L5" s="210"/>
      <c r="M5" s="211" t="s">
        <v>55</v>
      </c>
      <c r="N5" s="203"/>
      <c r="O5" s="203"/>
      <c r="P5" s="203"/>
      <c r="Q5" s="203"/>
    </row>
    <row r="6" spans="1:17" s="2" customFormat="1" ht="39" customHeight="1" thickBot="1" x14ac:dyDescent="0.4">
      <c r="A6" s="212"/>
      <c r="B6" s="213" t="s">
        <v>14</v>
      </c>
      <c r="C6" s="214" t="s">
        <v>56</v>
      </c>
      <c r="D6" s="214" t="s">
        <v>56</v>
      </c>
      <c r="E6" s="215" t="s">
        <v>14</v>
      </c>
      <c r="F6" s="215" t="s">
        <v>12</v>
      </c>
      <c r="G6" s="215" t="s">
        <v>50</v>
      </c>
      <c r="H6" s="216" t="s">
        <v>12</v>
      </c>
      <c r="I6" s="216" t="s">
        <v>57</v>
      </c>
      <c r="J6" s="216" t="s">
        <v>58</v>
      </c>
      <c r="K6" s="216" t="s">
        <v>58</v>
      </c>
      <c r="L6" s="216" t="s">
        <v>18</v>
      </c>
      <c r="M6" s="217" t="s">
        <v>59</v>
      </c>
      <c r="N6" s="203"/>
      <c r="O6" s="203"/>
      <c r="P6" s="203"/>
      <c r="Q6" s="203"/>
    </row>
    <row r="7" spans="1:17" s="2" customFormat="1" ht="39" customHeight="1" x14ac:dyDescent="0.35">
      <c r="A7" s="218"/>
      <c r="B7" s="219"/>
      <c r="C7" s="219"/>
      <c r="D7" s="219"/>
      <c r="E7" s="220"/>
      <c r="F7" s="220"/>
      <c r="G7" s="220"/>
      <c r="H7" s="219"/>
      <c r="I7" s="219"/>
      <c r="J7" s="219"/>
      <c r="K7" s="219"/>
      <c r="L7" s="219"/>
      <c r="M7" s="221"/>
      <c r="N7" s="203"/>
      <c r="O7" s="203"/>
      <c r="P7" s="203"/>
      <c r="Q7" s="203"/>
    </row>
    <row r="8" spans="1:17" s="2" customFormat="1" ht="39" customHeight="1" x14ac:dyDescent="0.35">
      <c r="A8" s="222" t="s">
        <v>26</v>
      </c>
      <c r="B8" s="223">
        <f>SUM(B9:B17)</f>
        <v>76382.614328231051</v>
      </c>
      <c r="C8" s="223">
        <f t="shared" ref="C8:L8" si="0">SUM(C9:C17)</f>
        <v>30202.938995111886</v>
      </c>
      <c r="D8" s="223">
        <f t="shared" si="0"/>
        <v>22561.9280515094</v>
      </c>
      <c r="E8" s="224">
        <f t="shared" si="0"/>
        <v>141.54776118750004</v>
      </c>
      <c r="F8" s="223">
        <f t="shared" si="0"/>
        <v>30.941299118900002</v>
      </c>
      <c r="G8" s="224">
        <f t="shared" si="0"/>
        <v>0</v>
      </c>
      <c r="H8" s="224">
        <f t="shared" si="0"/>
        <v>0</v>
      </c>
      <c r="I8" s="223">
        <f t="shared" si="0"/>
        <v>-568.10197527670005</v>
      </c>
      <c r="J8" s="223">
        <f t="shared" si="0"/>
        <v>767.89475000000004</v>
      </c>
      <c r="K8" s="224">
        <f t="shared" si="0"/>
        <v>0</v>
      </c>
      <c r="L8" s="223">
        <f t="shared" si="0"/>
        <v>129519.76320988206</v>
      </c>
      <c r="M8" s="225">
        <f>L8/L54</f>
        <v>0.25538613501244256</v>
      </c>
      <c r="N8" s="203"/>
      <c r="O8" s="203"/>
      <c r="P8" s="203"/>
      <c r="Q8" s="203"/>
    </row>
    <row r="9" spans="1:17" s="231" customFormat="1" ht="39" customHeight="1" x14ac:dyDescent="0.35">
      <c r="A9" s="226" t="s">
        <v>72</v>
      </c>
      <c r="B9" s="227">
        <v>0</v>
      </c>
      <c r="C9" s="227">
        <v>0</v>
      </c>
      <c r="D9" s="227">
        <v>0</v>
      </c>
      <c r="E9" s="227">
        <v>0</v>
      </c>
      <c r="F9" s="227">
        <v>0</v>
      </c>
      <c r="G9" s="227">
        <v>0</v>
      </c>
      <c r="H9" s="227">
        <v>0</v>
      </c>
      <c r="I9" s="227">
        <v>0</v>
      </c>
      <c r="J9" s="227">
        <v>0</v>
      </c>
      <c r="K9" s="227">
        <v>0</v>
      </c>
      <c r="L9" s="228">
        <f>SUM(B9:K9)</f>
        <v>0</v>
      </c>
      <c r="M9" s="229"/>
      <c r="N9" s="230"/>
      <c r="O9" s="230"/>
      <c r="P9" s="230"/>
      <c r="Q9" s="230"/>
    </row>
    <row r="10" spans="1:17" s="231" customFormat="1" ht="39" customHeight="1" x14ac:dyDescent="0.35">
      <c r="A10" s="232" t="s">
        <v>73</v>
      </c>
      <c r="B10" s="233">
        <v>10135.501849999999</v>
      </c>
      <c r="C10" s="233">
        <v>11037.62175</v>
      </c>
      <c r="D10" s="234">
        <v>0</v>
      </c>
      <c r="E10" s="234">
        <v>0</v>
      </c>
      <c r="F10" s="234">
        <v>0</v>
      </c>
      <c r="G10" s="234">
        <v>0</v>
      </c>
      <c r="H10" s="234">
        <v>0</v>
      </c>
      <c r="I10" s="234">
        <v>0</v>
      </c>
      <c r="J10" s="234">
        <v>156.66667000000001</v>
      </c>
      <c r="K10" s="234">
        <v>0</v>
      </c>
      <c r="L10" s="223">
        <f t="shared" ref="L10:L17" si="1">SUM(B10:K10)</f>
        <v>21329.790269999998</v>
      </c>
      <c r="M10" s="235"/>
      <c r="N10" s="230"/>
      <c r="O10" s="230"/>
      <c r="P10" s="230"/>
      <c r="Q10" s="230"/>
    </row>
    <row r="11" spans="1:17" s="231" customFormat="1" ht="39" customHeight="1" x14ac:dyDescent="0.35">
      <c r="A11" s="226" t="s">
        <v>79</v>
      </c>
      <c r="B11" s="227">
        <v>1725.9645361235</v>
      </c>
      <c r="C11" s="227">
        <v>656.50053347240009</v>
      </c>
      <c r="D11" s="227">
        <v>0</v>
      </c>
      <c r="E11" s="227">
        <v>0</v>
      </c>
      <c r="F11" s="227">
        <v>0</v>
      </c>
      <c r="G11" s="227">
        <v>0</v>
      </c>
      <c r="H11" s="227">
        <v>0</v>
      </c>
      <c r="I11" s="227">
        <v>0</v>
      </c>
      <c r="J11" s="227">
        <v>0</v>
      </c>
      <c r="K11" s="227">
        <v>0</v>
      </c>
      <c r="L11" s="236">
        <f t="shared" si="1"/>
        <v>2382.4650695958999</v>
      </c>
      <c r="M11" s="229"/>
      <c r="N11" s="230"/>
      <c r="O11" s="230"/>
      <c r="P11" s="230"/>
      <c r="Q11" s="230"/>
    </row>
    <row r="12" spans="1:17" s="231" customFormat="1" ht="39" customHeight="1" x14ac:dyDescent="0.35">
      <c r="A12" s="232" t="s">
        <v>75</v>
      </c>
      <c r="B12" s="233">
        <v>4789.2299762434604</v>
      </c>
      <c r="C12" s="233">
        <v>3790.818080517583</v>
      </c>
      <c r="D12" s="234">
        <v>0</v>
      </c>
      <c r="E12" s="234">
        <v>0</v>
      </c>
      <c r="F12" s="234">
        <v>0</v>
      </c>
      <c r="G12" s="234">
        <v>0</v>
      </c>
      <c r="H12" s="234">
        <v>0</v>
      </c>
      <c r="I12" s="234">
        <v>0</v>
      </c>
      <c r="J12" s="233">
        <v>471.82917999999995</v>
      </c>
      <c r="K12" s="234">
        <v>0</v>
      </c>
      <c r="L12" s="223">
        <f t="shared" si="1"/>
        <v>9051.8772367610436</v>
      </c>
      <c r="M12" s="235"/>
      <c r="N12" s="230"/>
      <c r="O12" s="230"/>
      <c r="P12" s="230"/>
      <c r="Q12" s="230"/>
    </row>
    <row r="13" spans="1:17" s="231" customFormat="1" ht="39" customHeight="1" x14ac:dyDescent="0.35">
      <c r="A13" s="226" t="s">
        <v>74</v>
      </c>
      <c r="B13" s="227">
        <v>0</v>
      </c>
      <c r="C13" s="227">
        <v>0</v>
      </c>
      <c r="D13" s="227">
        <v>0</v>
      </c>
      <c r="E13" s="227">
        <v>0</v>
      </c>
      <c r="F13" s="227">
        <v>0.50885000000000002</v>
      </c>
      <c r="G13" s="227">
        <v>0</v>
      </c>
      <c r="H13" s="227">
        <v>0</v>
      </c>
      <c r="I13" s="227">
        <v>0</v>
      </c>
      <c r="J13" s="227">
        <v>48.958330000000004</v>
      </c>
      <c r="K13" s="227">
        <v>0</v>
      </c>
      <c r="L13" s="228">
        <f t="shared" si="1"/>
        <v>49.467180000000006</v>
      </c>
      <c r="M13" s="229"/>
      <c r="N13" s="230"/>
      <c r="O13" s="230"/>
      <c r="P13" s="230"/>
      <c r="Q13" s="230"/>
    </row>
    <row r="14" spans="1:17" s="231" customFormat="1" ht="39" customHeight="1" x14ac:dyDescent="0.35">
      <c r="A14" s="232" t="s">
        <v>71</v>
      </c>
      <c r="B14" s="233">
        <v>58727.726433800104</v>
      </c>
      <c r="C14" s="233">
        <v>14583.235026417902</v>
      </c>
      <c r="D14" s="233">
        <v>22561.9280515094</v>
      </c>
      <c r="E14" s="234">
        <v>141.54776118750004</v>
      </c>
      <c r="F14" s="233">
        <v>30.432449118900003</v>
      </c>
      <c r="G14" s="234">
        <v>0</v>
      </c>
      <c r="H14" s="234">
        <v>0</v>
      </c>
      <c r="I14" s="233">
        <v>-568.02863527670002</v>
      </c>
      <c r="J14" s="233">
        <v>90.440570000000008</v>
      </c>
      <c r="K14" s="234">
        <v>0</v>
      </c>
      <c r="L14" s="223">
        <f>SUM(B14:K14)</f>
        <v>95567.281656757114</v>
      </c>
      <c r="M14" s="235"/>
      <c r="N14" s="230"/>
      <c r="O14" s="230"/>
      <c r="P14" s="230"/>
      <c r="Q14" s="230">
        <v>1000</v>
      </c>
    </row>
    <row r="15" spans="1:17" s="231" customFormat="1" ht="39" customHeight="1" x14ac:dyDescent="0.35">
      <c r="A15" s="226" t="s">
        <v>77</v>
      </c>
      <c r="B15" s="237">
        <v>1004.1915320639999</v>
      </c>
      <c r="C15" s="237">
        <v>105.35403470399999</v>
      </c>
      <c r="D15" s="227">
        <v>0</v>
      </c>
      <c r="E15" s="227">
        <v>0</v>
      </c>
      <c r="F15" s="227">
        <v>0</v>
      </c>
      <c r="G15" s="227">
        <v>0</v>
      </c>
      <c r="H15" s="227">
        <v>0</v>
      </c>
      <c r="I15" s="227">
        <v>0</v>
      </c>
      <c r="J15" s="227">
        <v>0</v>
      </c>
      <c r="K15" s="227">
        <v>0</v>
      </c>
      <c r="L15" s="236">
        <f t="shared" si="1"/>
        <v>1109.5455667679998</v>
      </c>
      <c r="M15" s="229"/>
      <c r="N15" s="230"/>
      <c r="O15" s="230"/>
      <c r="P15" s="230"/>
      <c r="Q15" s="230"/>
    </row>
    <row r="16" spans="1:17" s="231" customFormat="1" ht="39" customHeight="1" x14ac:dyDescent="0.35">
      <c r="A16" s="232" t="s">
        <v>76</v>
      </c>
      <c r="B16" s="234">
        <v>0</v>
      </c>
      <c r="C16" s="234">
        <v>29.409569999999999</v>
      </c>
      <c r="D16" s="234">
        <v>0</v>
      </c>
      <c r="E16" s="234">
        <v>0</v>
      </c>
      <c r="F16" s="234">
        <v>0</v>
      </c>
      <c r="G16" s="234">
        <v>0</v>
      </c>
      <c r="H16" s="234">
        <v>0</v>
      </c>
      <c r="I16" s="233">
        <v>-7.3340000000000002E-2</v>
      </c>
      <c r="J16" s="234">
        <v>0</v>
      </c>
      <c r="K16" s="234">
        <v>0</v>
      </c>
      <c r="L16" s="224">
        <f t="shared" si="1"/>
        <v>29.336229999999997</v>
      </c>
      <c r="M16" s="235"/>
      <c r="N16" s="230"/>
      <c r="O16" s="230"/>
      <c r="P16" s="230"/>
      <c r="Q16" s="230"/>
    </row>
    <row r="17" spans="1:17" s="231" customFormat="1" ht="39" customHeight="1" x14ac:dyDescent="0.35">
      <c r="A17" s="226" t="s">
        <v>78</v>
      </c>
      <c r="B17" s="227">
        <v>0</v>
      </c>
      <c r="C17" s="227">
        <v>0</v>
      </c>
      <c r="D17" s="227">
        <v>0</v>
      </c>
      <c r="E17" s="227">
        <v>0</v>
      </c>
      <c r="F17" s="227">
        <v>0</v>
      </c>
      <c r="G17" s="227">
        <v>0</v>
      </c>
      <c r="H17" s="227">
        <v>0</v>
      </c>
      <c r="I17" s="227">
        <v>0</v>
      </c>
      <c r="J17" s="227">
        <v>0</v>
      </c>
      <c r="K17" s="227">
        <v>0</v>
      </c>
      <c r="L17" s="228">
        <f t="shared" si="1"/>
        <v>0</v>
      </c>
      <c r="M17" s="229"/>
      <c r="N17" s="230"/>
      <c r="O17" s="230"/>
      <c r="P17" s="230"/>
      <c r="Q17" s="230"/>
    </row>
    <row r="18" spans="1:17" s="2" customFormat="1" ht="39" customHeight="1" x14ac:dyDescent="0.35">
      <c r="A18" s="226"/>
      <c r="B18" s="238"/>
      <c r="C18" s="238"/>
      <c r="D18" s="238"/>
      <c r="E18" s="239"/>
      <c r="F18" s="238"/>
      <c r="G18" s="238"/>
      <c r="H18" s="238"/>
      <c r="I18" s="238"/>
      <c r="J18" s="238"/>
      <c r="K18" s="238"/>
      <c r="L18" s="228"/>
      <c r="M18" s="229"/>
      <c r="N18" s="203"/>
      <c r="O18" s="203"/>
      <c r="P18" s="203"/>
      <c r="Q18" s="203"/>
    </row>
    <row r="19" spans="1:17" s="231" customFormat="1" ht="39" customHeight="1" x14ac:dyDescent="0.35">
      <c r="A19" s="222" t="s">
        <v>23</v>
      </c>
      <c r="B19" s="224">
        <f>B20+B30+B31+B32+B33</f>
        <v>67196.886450000005</v>
      </c>
      <c r="C19" s="224">
        <f t="shared" ref="C19:K19" si="2">C20+C30+C31+C32+C33</f>
        <v>45512.251440000007</v>
      </c>
      <c r="D19" s="224">
        <f t="shared" si="2"/>
        <v>0</v>
      </c>
      <c r="E19" s="224">
        <f t="shared" si="2"/>
        <v>0</v>
      </c>
      <c r="F19" s="224">
        <f t="shared" si="2"/>
        <v>0</v>
      </c>
      <c r="G19" s="224">
        <f t="shared" si="2"/>
        <v>0</v>
      </c>
      <c r="H19" s="224">
        <f t="shared" si="2"/>
        <v>0</v>
      </c>
      <c r="I19" s="224">
        <f t="shared" si="2"/>
        <v>0</v>
      </c>
      <c r="J19" s="224">
        <f t="shared" si="2"/>
        <v>1887.5304699999999</v>
      </c>
      <c r="K19" s="224">
        <f t="shared" si="2"/>
        <v>0</v>
      </c>
      <c r="L19" s="223">
        <f t="shared" ref="L19:L33" si="3">SUM(B19:K19)</f>
        <v>114596.66836000001</v>
      </c>
      <c r="M19" s="225">
        <f>L19/L54</f>
        <v>0.22596088421145374</v>
      </c>
      <c r="N19" s="230"/>
      <c r="O19" s="230"/>
      <c r="P19" s="230"/>
      <c r="Q19" s="230"/>
    </row>
    <row r="20" spans="1:17" s="231" customFormat="1" ht="39" customHeight="1" x14ac:dyDescent="0.35">
      <c r="A20" s="226" t="s">
        <v>99</v>
      </c>
      <c r="B20" s="227">
        <f>(B21+B22+B23+B25+B26+B27+B28+B29)</f>
        <v>57673.07693000001</v>
      </c>
      <c r="C20" s="227">
        <f>(C21+C22+C23+C24+C25+C26+C27+C28+C29)</f>
        <v>41352.302670000005</v>
      </c>
      <c r="D20" s="227">
        <f t="shared" ref="D20:K20" si="4">(D21+D22+D23+D24+D25+D26+D27+D28+D29)</f>
        <v>0</v>
      </c>
      <c r="E20" s="227">
        <f t="shared" si="4"/>
        <v>0</v>
      </c>
      <c r="F20" s="227">
        <f t="shared" si="4"/>
        <v>0</v>
      </c>
      <c r="G20" s="227">
        <f t="shared" si="4"/>
        <v>0</v>
      </c>
      <c r="H20" s="227">
        <f t="shared" si="4"/>
        <v>0</v>
      </c>
      <c r="I20" s="227">
        <f t="shared" si="4"/>
        <v>0</v>
      </c>
      <c r="J20" s="227">
        <f t="shared" si="4"/>
        <v>1835.25819</v>
      </c>
      <c r="K20" s="227">
        <f t="shared" si="4"/>
        <v>0</v>
      </c>
      <c r="L20" s="236">
        <f t="shared" si="3"/>
        <v>100860.63779000001</v>
      </c>
      <c r="M20" s="229"/>
      <c r="N20" s="230"/>
      <c r="O20" s="230"/>
      <c r="P20" s="230"/>
      <c r="Q20" s="230"/>
    </row>
    <row r="21" spans="1:17" s="231" customFormat="1" ht="39" customHeight="1" x14ac:dyDescent="0.35">
      <c r="A21" s="240" t="s">
        <v>60</v>
      </c>
      <c r="B21" s="234">
        <v>0</v>
      </c>
      <c r="C21" s="234">
        <v>0</v>
      </c>
      <c r="D21" s="234">
        <v>0</v>
      </c>
      <c r="E21" s="234">
        <v>0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24">
        <f t="shared" si="3"/>
        <v>0</v>
      </c>
      <c r="M21" s="235"/>
      <c r="N21" s="230"/>
      <c r="O21" s="230"/>
      <c r="P21" s="230"/>
      <c r="Q21" s="230"/>
    </row>
    <row r="22" spans="1:17" s="231" customFormat="1" ht="45.75" customHeight="1" x14ac:dyDescent="0.35">
      <c r="A22" s="241" t="s">
        <v>61</v>
      </c>
      <c r="B22" s="227">
        <v>15365.384619999999</v>
      </c>
      <c r="C22" s="227">
        <v>4123.0448699999997</v>
      </c>
      <c r="D22" s="227">
        <v>0</v>
      </c>
      <c r="E22" s="227">
        <v>0</v>
      </c>
      <c r="F22" s="227">
        <v>0</v>
      </c>
      <c r="G22" s="227">
        <v>0</v>
      </c>
      <c r="H22" s="227">
        <v>0</v>
      </c>
      <c r="I22" s="227">
        <v>0</v>
      </c>
      <c r="J22" s="227">
        <v>0</v>
      </c>
      <c r="K22" s="227">
        <v>0</v>
      </c>
      <c r="L22" s="236">
        <f t="shared" si="3"/>
        <v>19488.429489999999</v>
      </c>
      <c r="M22" s="229"/>
      <c r="N22" s="230"/>
      <c r="O22" s="230"/>
      <c r="P22" s="230"/>
      <c r="Q22" s="230"/>
    </row>
    <row r="23" spans="1:17" s="231" customFormat="1" ht="44.25" customHeight="1" x14ac:dyDescent="0.35">
      <c r="A23" s="240" t="s">
        <v>100</v>
      </c>
      <c r="B23" s="234">
        <v>19230.769230000002</v>
      </c>
      <c r="C23" s="234">
        <v>5160.25641</v>
      </c>
      <c r="D23" s="234">
        <v>0</v>
      </c>
      <c r="E23" s="234">
        <v>0</v>
      </c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23">
        <f t="shared" si="3"/>
        <v>24391.02564</v>
      </c>
      <c r="M23" s="235"/>
      <c r="N23" s="230"/>
      <c r="O23" s="230"/>
      <c r="P23" s="230"/>
      <c r="Q23" s="230"/>
    </row>
    <row r="24" spans="1:17" s="231" customFormat="1" ht="51" customHeight="1" x14ac:dyDescent="0.35">
      <c r="A24" s="241" t="s">
        <v>101</v>
      </c>
      <c r="B24" s="227">
        <v>0</v>
      </c>
      <c r="C24" s="227">
        <v>10707.102550000001</v>
      </c>
      <c r="D24" s="227">
        <v>0</v>
      </c>
      <c r="E24" s="227">
        <v>0</v>
      </c>
      <c r="F24" s="227">
        <v>0</v>
      </c>
      <c r="G24" s="227">
        <v>0</v>
      </c>
      <c r="H24" s="227">
        <v>0</v>
      </c>
      <c r="I24" s="227">
        <v>0</v>
      </c>
      <c r="J24" s="227">
        <v>658.36798999999996</v>
      </c>
      <c r="K24" s="227">
        <v>0</v>
      </c>
      <c r="L24" s="236">
        <f t="shared" si="3"/>
        <v>11365.470540000002</v>
      </c>
      <c r="M24" s="229"/>
      <c r="N24" s="230"/>
      <c r="O24" s="230"/>
      <c r="P24" s="230"/>
      <c r="Q24" s="230"/>
    </row>
    <row r="25" spans="1:17" s="231" customFormat="1" ht="39" customHeight="1" x14ac:dyDescent="0.35">
      <c r="A25" s="240" t="s">
        <v>62</v>
      </c>
      <c r="B25" s="234">
        <v>19230.769230000002</v>
      </c>
      <c r="C25" s="234">
        <v>6143.1623899999995</v>
      </c>
      <c r="D25" s="234">
        <v>0</v>
      </c>
      <c r="E25" s="234">
        <v>0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23">
        <f t="shared" si="3"/>
        <v>25373.931620000003</v>
      </c>
      <c r="M25" s="235"/>
      <c r="N25" s="230"/>
      <c r="O25" s="230"/>
      <c r="P25" s="230"/>
      <c r="Q25" s="230"/>
    </row>
    <row r="26" spans="1:17" s="231" customFormat="1" ht="44.25" customHeight="1" x14ac:dyDescent="0.35">
      <c r="A26" s="241" t="s">
        <v>63</v>
      </c>
      <c r="B26" s="227">
        <v>3846.1538500000001</v>
      </c>
      <c r="C26" s="227">
        <v>1277.7777800000001</v>
      </c>
      <c r="D26" s="227">
        <v>0</v>
      </c>
      <c r="E26" s="227">
        <v>0</v>
      </c>
      <c r="F26" s="227">
        <v>0</v>
      </c>
      <c r="G26" s="227">
        <v>0</v>
      </c>
      <c r="H26" s="227">
        <v>0</v>
      </c>
      <c r="I26" s="227">
        <v>0</v>
      </c>
      <c r="J26" s="227">
        <v>8.9999999999999995E-14</v>
      </c>
      <c r="K26" s="227">
        <v>0</v>
      </c>
      <c r="L26" s="236">
        <f t="shared" si="3"/>
        <v>5123.93163</v>
      </c>
      <c r="M26" s="229"/>
      <c r="N26" s="230"/>
      <c r="O26" s="230"/>
      <c r="P26" s="230"/>
      <c r="Q26" s="230"/>
    </row>
    <row r="27" spans="1:17" s="231" customFormat="1" ht="51" customHeight="1" x14ac:dyDescent="0.35">
      <c r="A27" s="242" t="s">
        <v>102</v>
      </c>
      <c r="B27" s="234">
        <v>0</v>
      </c>
      <c r="C27" s="234">
        <v>5817.5002699999995</v>
      </c>
      <c r="D27" s="234">
        <v>0</v>
      </c>
      <c r="E27" s="234">
        <v>0</v>
      </c>
      <c r="F27" s="234">
        <v>0</v>
      </c>
      <c r="G27" s="234">
        <v>0</v>
      </c>
      <c r="H27" s="234">
        <v>0</v>
      </c>
      <c r="I27" s="234">
        <v>0</v>
      </c>
      <c r="J27" s="234">
        <v>45.711089999999999</v>
      </c>
      <c r="K27" s="234">
        <v>0</v>
      </c>
      <c r="L27" s="223">
        <f t="shared" si="3"/>
        <v>5863.2113599999993</v>
      </c>
      <c r="M27" s="235"/>
      <c r="N27" s="230"/>
      <c r="O27" s="230"/>
      <c r="P27" s="230"/>
      <c r="Q27" s="230"/>
    </row>
    <row r="28" spans="1:17" s="231" customFormat="1" ht="43.5" customHeight="1" x14ac:dyDescent="0.35">
      <c r="A28" s="241" t="s">
        <v>103</v>
      </c>
      <c r="B28" s="227">
        <v>0</v>
      </c>
      <c r="C28" s="227">
        <v>7082.6821100000006</v>
      </c>
      <c r="D28" s="227">
        <v>0</v>
      </c>
      <c r="E28" s="227">
        <v>0</v>
      </c>
      <c r="F28" s="227">
        <v>0</v>
      </c>
      <c r="G28" s="227">
        <v>0</v>
      </c>
      <c r="H28" s="227">
        <v>0</v>
      </c>
      <c r="I28" s="227">
        <v>0</v>
      </c>
      <c r="J28" s="227">
        <v>549.47785999999996</v>
      </c>
      <c r="K28" s="227">
        <v>0</v>
      </c>
      <c r="L28" s="236">
        <f t="shared" si="3"/>
        <v>7632.1599700000006</v>
      </c>
      <c r="M28" s="229"/>
      <c r="N28" s="230"/>
      <c r="O28" s="230"/>
      <c r="P28" s="230"/>
      <c r="Q28" s="230"/>
    </row>
    <row r="29" spans="1:17" s="231" customFormat="1" ht="45.75" customHeight="1" x14ac:dyDescent="0.35">
      <c r="A29" s="240" t="s">
        <v>31</v>
      </c>
      <c r="B29" s="234">
        <v>0</v>
      </c>
      <c r="C29" s="234">
        <v>1040.77629</v>
      </c>
      <c r="D29" s="234">
        <v>0</v>
      </c>
      <c r="E29" s="234">
        <v>0</v>
      </c>
      <c r="F29" s="234">
        <v>0</v>
      </c>
      <c r="G29" s="234">
        <v>0</v>
      </c>
      <c r="H29" s="234">
        <v>0</v>
      </c>
      <c r="I29" s="234">
        <v>0</v>
      </c>
      <c r="J29" s="234">
        <v>581.70124999999996</v>
      </c>
      <c r="K29" s="234">
        <v>0</v>
      </c>
      <c r="L29" s="223">
        <f t="shared" si="3"/>
        <v>1622.4775399999999</v>
      </c>
      <c r="M29" s="235"/>
      <c r="N29" s="230"/>
      <c r="O29" s="230"/>
      <c r="P29" s="230"/>
      <c r="Q29" s="230"/>
    </row>
    <row r="30" spans="1:17" s="231" customFormat="1" ht="39" customHeight="1" x14ac:dyDescent="0.35">
      <c r="A30" s="241" t="s">
        <v>104</v>
      </c>
      <c r="B30" s="227">
        <v>0</v>
      </c>
      <c r="C30" s="227">
        <v>359.94877000000002</v>
      </c>
      <c r="D30" s="227">
        <v>0</v>
      </c>
      <c r="E30" s="227">
        <v>0</v>
      </c>
      <c r="F30" s="227">
        <v>0</v>
      </c>
      <c r="G30" s="227">
        <v>0</v>
      </c>
      <c r="H30" s="227">
        <v>0</v>
      </c>
      <c r="I30" s="227">
        <v>0</v>
      </c>
      <c r="J30" s="227">
        <v>52.272280000000002</v>
      </c>
      <c r="K30" s="227">
        <v>0</v>
      </c>
      <c r="L30" s="236">
        <f t="shared" si="3"/>
        <v>412.22105000000005</v>
      </c>
      <c r="M30" s="229"/>
      <c r="N30" s="230"/>
      <c r="O30" s="230"/>
      <c r="P30" s="230"/>
      <c r="Q30" s="230"/>
    </row>
    <row r="31" spans="1:17" s="231" customFormat="1" ht="39" customHeight="1" x14ac:dyDescent="0.35">
      <c r="A31" s="232" t="s">
        <v>105</v>
      </c>
      <c r="B31" s="234">
        <v>0</v>
      </c>
      <c r="C31" s="234">
        <v>0</v>
      </c>
      <c r="D31" s="234">
        <v>0</v>
      </c>
      <c r="E31" s="234">
        <v>0</v>
      </c>
      <c r="F31" s="234">
        <v>0</v>
      </c>
      <c r="G31" s="234">
        <v>0</v>
      </c>
      <c r="H31" s="234">
        <v>0</v>
      </c>
      <c r="I31" s="234">
        <v>0</v>
      </c>
      <c r="J31" s="234">
        <v>0</v>
      </c>
      <c r="K31" s="234">
        <v>0</v>
      </c>
      <c r="L31" s="224">
        <f t="shared" si="3"/>
        <v>0</v>
      </c>
      <c r="M31" s="235"/>
      <c r="N31" s="230"/>
      <c r="O31" s="230"/>
      <c r="P31" s="230"/>
      <c r="Q31" s="230"/>
    </row>
    <row r="32" spans="1:17" s="231" customFormat="1" ht="39" customHeight="1" x14ac:dyDescent="0.35">
      <c r="A32" s="226" t="s">
        <v>106</v>
      </c>
      <c r="B32" s="227">
        <v>0</v>
      </c>
      <c r="C32" s="227">
        <v>0</v>
      </c>
      <c r="D32" s="227">
        <v>0</v>
      </c>
      <c r="E32" s="227">
        <v>0</v>
      </c>
      <c r="F32" s="227">
        <v>0</v>
      </c>
      <c r="G32" s="227">
        <v>0</v>
      </c>
      <c r="H32" s="227">
        <v>0</v>
      </c>
      <c r="I32" s="227">
        <v>0</v>
      </c>
      <c r="J32" s="227">
        <v>0</v>
      </c>
      <c r="K32" s="227">
        <v>0</v>
      </c>
      <c r="L32" s="228">
        <f t="shared" si="3"/>
        <v>0</v>
      </c>
      <c r="M32" s="229"/>
      <c r="N32" s="230"/>
      <c r="O32" s="230"/>
      <c r="P32" s="230"/>
      <c r="Q32" s="230"/>
    </row>
    <row r="33" spans="1:17" s="231" customFormat="1" ht="39" customHeight="1" x14ac:dyDescent="0.35">
      <c r="A33" s="232" t="s">
        <v>107</v>
      </c>
      <c r="B33" s="234">
        <v>9523.8095199999989</v>
      </c>
      <c r="C33" s="234">
        <v>3800</v>
      </c>
      <c r="D33" s="234">
        <v>0</v>
      </c>
      <c r="E33" s="234">
        <v>0</v>
      </c>
      <c r="F33" s="234">
        <v>0</v>
      </c>
      <c r="G33" s="234">
        <v>0</v>
      </c>
      <c r="H33" s="234">
        <v>0</v>
      </c>
      <c r="I33" s="234">
        <v>0</v>
      </c>
      <c r="J33" s="234">
        <v>0</v>
      </c>
      <c r="K33" s="234">
        <v>0</v>
      </c>
      <c r="L33" s="224">
        <f t="shared" si="3"/>
        <v>13323.809519999999</v>
      </c>
      <c r="M33" s="235"/>
      <c r="N33" s="230"/>
      <c r="O33" s="230"/>
      <c r="P33" s="230"/>
      <c r="Q33" s="230"/>
    </row>
    <row r="34" spans="1:17" s="2" customFormat="1" ht="39" customHeight="1" x14ac:dyDescent="0.35">
      <c r="A34" s="226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43"/>
      <c r="M34" s="229"/>
      <c r="N34" s="203"/>
      <c r="O34" s="203"/>
      <c r="P34" s="203"/>
      <c r="Q34" s="203"/>
    </row>
    <row r="35" spans="1:17" s="231" customFormat="1" ht="39" customHeight="1" x14ac:dyDescent="0.35">
      <c r="A35" s="222" t="s">
        <v>22</v>
      </c>
      <c r="B35" s="224">
        <f>B36+B49</f>
        <v>0</v>
      </c>
      <c r="C35" s="224">
        <f>C36+C49</f>
        <v>263036.25001000002</v>
      </c>
      <c r="D35" s="224">
        <f t="shared" ref="D35:K35" si="5">D36+D49</f>
        <v>0</v>
      </c>
      <c r="E35" s="224">
        <f t="shared" si="5"/>
        <v>0</v>
      </c>
      <c r="F35" s="224">
        <f t="shared" si="5"/>
        <v>0</v>
      </c>
      <c r="G35" s="224">
        <f t="shared" si="5"/>
        <v>0</v>
      </c>
      <c r="H35" s="224">
        <f t="shared" si="5"/>
        <v>0</v>
      </c>
      <c r="I35" s="224">
        <f t="shared" si="5"/>
        <v>0</v>
      </c>
      <c r="J35" s="224">
        <f t="shared" si="5"/>
        <v>0</v>
      </c>
      <c r="K35" s="224">
        <f t="shared" si="5"/>
        <v>0</v>
      </c>
      <c r="L35" s="223">
        <f t="shared" ref="L35:L44" si="6">SUM(B35:K35)</f>
        <v>263036.25001000002</v>
      </c>
      <c r="M35" s="225">
        <f>L35/L54</f>
        <v>0.51865298077610367</v>
      </c>
      <c r="N35" s="230"/>
      <c r="O35" s="230"/>
      <c r="P35" s="230"/>
      <c r="Q35" s="230"/>
    </row>
    <row r="36" spans="1:17" s="246" customFormat="1" ht="39" customHeight="1" x14ac:dyDescent="0.35">
      <c r="A36" s="244" t="s">
        <v>108</v>
      </c>
      <c r="B36" s="245">
        <f>B37+B38+B39+B40+B41+B42+B43+B44+B45+B46+B47</f>
        <v>0</v>
      </c>
      <c r="C36" s="245">
        <f>C37+C38+C39+C40+C41+C42+C43+C44+C45+C46+C47</f>
        <v>263036.25001000002</v>
      </c>
      <c r="D36" s="245">
        <f t="shared" ref="D36:K36" si="7">D37+D38+D39+D40+D41+D42+D43+D44+D45+D46+D47</f>
        <v>0</v>
      </c>
      <c r="E36" s="245">
        <f t="shared" si="7"/>
        <v>0</v>
      </c>
      <c r="F36" s="245">
        <f t="shared" si="7"/>
        <v>0</v>
      </c>
      <c r="G36" s="245">
        <f t="shared" si="7"/>
        <v>0</v>
      </c>
      <c r="H36" s="245">
        <f t="shared" si="7"/>
        <v>0</v>
      </c>
      <c r="I36" s="245">
        <f t="shared" si="7"/>
        <v>0</v>
      </c>
      <c r="J36" s="245">
        <f t="shared" si="7"/>
        <v>0</v>
      </c>
      <c r="K36" s="245">
        <f t="shared" si="7"/>
        <v>0</v>
      </c>
      <c r="L36" s="236">
        <f t="shared" si="6"/>
        <v>263036.25001000002</v>
      </c>
      <c r="M36" s="229"/>
      <c r="N36" s="204"/>
      <c r="O36" s="204"/>
      <c r="P36" s="204"/>
      <c r="Q36" s="204"/>
    </row>
    <row r="37" spans="1:17" s="231" customFormat="1" ht="39" customHeight="1" x14ac:dyDescent="0.35">
      <c r="A37" s="247" t="s">
        <v>109</v>
      </c>
      <c r="B37" s="234">
        <v>0</v>
      </c>
      <c r="C37" s="234">
        <v>0</v>
      </c>
      <c r="D37" s="234">
        <v>0</v>
      </c>
      <c r="E37" s="234">
        <v>0</v>
      </c>
      <c r="F37" s="234">
        <v>0</v>
      </c>
      <c r="G37" s="234">
        <v>0</v>
      </c>
      <c r="H37" s="234">
        <v>0</v>
      </c>
      <c r="I37" s="234">
        <v>0</v>
      </c>
      <c r="J37" s="234">
        <v>0</v>
      </c>
      <c r="K37" s="234">
        <v>0</v>
      </c>
      <c r="L37" s="224">
        <f t="shared" si="6"/>
        <v>0</v>
      </c>
      <c r="M37" s="225"/>
      <c r="N37" s="230"/>
      <c r="O37" s="230"/>
      <c r="P37" s="230"/>
      <c r="Q37" s="230"/>
    </row>
    <row r="38" spans="1:17" s="231" customFormat="1" ht="39" customHeight="1" x14ac:dyDescent="0.35">
      <c r="A38" s="226" t="s">
        <v>110</v>
      </c>
      <c r="B38" s="227">
        <v>0</v>
      </c>
      <c r="C38" s="227">
        <v>16875</v>
      </c>
      <c r="D38" s="227">
        <v>0</v>
      </c>
      <c r="E38" s="227">
        <v>0</v>
      </c>
      <c r="F38" s="227">
        <v>0</v>
      </c>
      <c r="G38" s="227">
        <v>0</v>
      </c>
      <c r="H38" s="227">
        <v>0</v>
      </c>
      <c r="I38" s="227">
        <v>0</v>
      </c>
      <c r="J38" s="227">
        <v>0</v>
      </c>
      <c r="K38" s="227">
        <v>0</v>
      </c>
      <c r="L38" s="236">
        <f t="shared" si="6"/>
        <v>16875</v>
      </c>
      <c r="M38" s="229"/>
      <c r="N38" s="230"/>
      <c r="O38" s="230"/>
      <c r="P38" s="230"/>
      <c r="Q38" s="230"/>
    </row>
    <row r="39" spans="1:17" s="231" customFormat="1" ht="39" customHeight="1" x14ac:dyDescent="0.35">
      <c r="A39" s="232" t="s">
        <v>111</v>
      </c>
      <c r="B39" s="234">
        <v>0</v>
      </c>
      <c r="C39" s="234">
        <v>15940</v>
      </c>
      <c r="D39" s="234">
        <v>0</v>
      </c>
      <c r="E39" s="234">
        <v>0</v>
      </c>
      <c r="F39" s="234">
        <v>0</v>
      </c>
      <c r="G39" s="234">
        <v>0</v>
      </c>
      <c r="H39" s="234">
        <v>0</v>
      </c>
      <c r="I39" s="234">
        <v>0</v>
      </c>
      <c r="J39" s="234">
        <v>0</v>
      </c>
      <c r="K39" s="234">
        <v>0</v>
      </c>
      <c r="L39" s="223">
        <f t="shared" si="6"/>
        <v>15940</v>
      </c>
      <c r="M39" s="235"/>
      <c r="N39" s="230"/>
      <c r="O39" s="230"/>
      <c r="P39" s="230"/>
      <c r="Q39" s="230"/>
    </row>
    <row r="40" spans="1:17" s="231" customFormat="1" ht="39" customHeight="1" x14ac:dyDescent="0.35">
      <c r="A40" s="226" t="s">
        <v>112</v>
      </c>
      <c r="B40" s="227">
        <v>0</v>
      </c>
      <c r="C40" s="227">
        <v>59062.5</v>
      </c>
      <c r="D40" s="227">
        <v>0</v>
      </c>
      <c r="E40" s="227">
        <v>0</v>
      </c>
      <c r="F40" s="227">
        <v>0</v>
      </c>
      <c r="G40" s="227">
        <v>0</v>
      </c>
      <c r="H40" s="227">
        <v>0</v>
      </c>
      <c r="I40" s="227">
        <v>0</v>
      </c>
      <c r="J40" s="227">
        <v>0</v>
      </c>
      <c r="K40" s="227">
        <v>0</v>
      </c>
      <c r="L40" s="236">
        <f t="shared" si="6"/>
        <v>59062.5</v>
      </c>
      <c r="M40" s="229"/>
      <c r="N40" s="230"/>
      <c r="O40" s="230"/>
      <c r="P40" s="230"/>
      <c r="Q40" s="230"/>
    </row>
    <row r="41" spans="1:17" s="231" customFormat="1" ht="39" customHeight="1" x14ac:dyDescent="0.35">
      <c r="A41" s="232" t="s">
        <v>113</v>
      </c>
      <c r="B41" s="234">
        <v>0</v>
      </c>
      <c r="C41" s="234">
        <v>0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24">
        <f t="shared" si="6"/>
        <v>0</v>
      </c>
      <c r="M41" s="235"/>
      <c r="N41" s="230"/>
      <c r="O41" s="230"/>
      <c r="P41" s="230"/>
      <c r="Q41" s="230"/>
    </row>
    <row r="42" spans="1:17" s="231" customFormat="1" ht="39" customHeight="1" x14ac:dyDescent="0.35">
      <c r="A42" s="226" t="s">
        <v>114</v>
      </c>
      <c r="B42" s="227">
        <v>0</v>
      </c>
      <c r="C42" s="227">
        <v>0</v>
      </c>
      <c r="D42" s="227">
        <v>0</v>
      </c>
      <c r="E42" s="227">
        <v>0</v>
      </c>
      <c r="F42" s="227">
        <v>0</v>
      </c>
      <c r="G42" s="227">
        <v>0</v>
      </c>
      <c r="H42" s="227">
        <v>0</v>
      </c>
      <c r="I42" s="227">
        <v>0</v>
      </c>
      <c r="J42" s="227">
        <v>0</v>
      </c>
      <c r="K42" s="227">
        <v>0</v>
      </c>
      <c r="L42" s="228">
        <f t="shared" si="6"/>
        <v>0</v>
      </c>
      <c r="M42" s="229"/>
      <c r="N42" s="230"/>
      <c r="O42" s="230"/>
      <c r="P42" s="230"/>
      <c r="Q42" s="230"/>
    </row>
    <row r="43" spans="1:17" s="231" customFormat="1" ht="39" customHeight="1" x14ac:dyDescent="0.35">
      <c r="A43" s="232" t="s">
        <v>115</v>
      </c>
      <c r="B43" s="234">
        <v>0</v>
      </c>
      <c r="C43" s="234">
        <v>0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24">
        <f t="shared" si="6"/>
        <v>0</v>
      </c>
      <c r="M43" s="235"/>
      <c r="N43" s="230"/>
      <c r="O43" s="230"/>
      <c r="P43" s="230"/>
      <c r="Q43" s="230"/>
    </row>
    <row r="44" spans="1:17" s="231" customFormat="1" ht="39" customHeight="1" x14ac:dyDescent="0.35">
      <c r="A44" s="226" t="s">
        <v>116</v>
      </c>
      <c r="B44" s="227">
        <v>0</v>
      </c>
      <c r="C44" s="227">
        <v>34680</v>
      </c>
      <c r="D44" s="227">
        <v>0</v>
      </c>
      <c r="E44" s="227">
        <v>0</v>
      </c>
      <c r="F44" s="227">
        <v>0</v>
      </c>
      <c r="G44" s="227">
        <v>0</v>
      </c>
      <c r="H44" s="227">
        <v>0</v>
      </c>
      <c r="I44" s="227">
        <v>0</v>
      </c>
      <c r="J44" s="227">
        <v>0</v>
      </c>
      <c r="K44" s="227">
        <v>0</v>
      </c>
      <c r="L44" s="236">
        <f t="shared" si="6"/>
        <v>34680</v>
      </c>
      <c r="M44" s="229"/>
      <c r="N44" s="230"/>
      <c r="O44" s="230"/>
      <c r="P44" s="230"/>
      <c r="Q44" s="230"/>
    </row>
    <row r="45" spans="1:17" s="231" customFormat="1" ht="39" customHeight="1" x14ac:dyDescent="0.35">
      <c r="A45" s="232" t="s">
        <v>117</v>
      </c>
      <c r="B45" s="234">
        <v>0</v>
      </c>
      <c r="C45" s="234">
        <v>48100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23">
        <f>SUM(B45:K45)</f>
        <v>48100</v>
      </c>
      <c r="M45" s="235"/>
      <c r="N45" s="230"/>
      <c r="O45" s="230"/>
      <c r="P45" s="230"/>
      <c r="Q45" s="230"/>
    </row>
    <row r="46" spans="1:17" s="231" customFormat="1" ht="39" customHeight="1" x14ac:dyDescent="0.35">
      <c r="A46" s="241" t="s">
        <v>118</v>
      </c>
      <c r="B46" s="227">
        <v>0</v>
      </c>
      <c r="C46" s="227">
        <v>44643.75</v>
      </c>
      <c r="D46" s="227">
        <v>0</v>
      </c>
      <c r="E46" s="227">
        <v>0</v>
      </c>
      <c r="F46" s="227">
        <v>0</v>
      </c>
      <c r="G46" s="227">
        <v>0</v>
      </c>
      <c r="H46" s="227">
        <v>0</v>
      </c>
      <c r="I46" s="227">
        <v>0</v>
      </c>
      <c r="J46" s="227">
        <v>0</v>
      </c>
      <c r="K46" s="227">
        <v>0</v>
      </c>
      <c r="L46" s="236">
        <f>SUM(B46:K46)</f>
        <v>44643.75</v>
      </c>
      <c r="M46" s="229"/>
      <c r="N46" s="230"/>
      <c r="O46" s="230"/>
      <c r="P46" s="230"/>
      <c r="Q46" s="230"/>
    </row>
    <row r="47" spans="1:17" s="231" customFormat="1" ht="39" customHeight="1" x14ac:dyDescent="0.35">
      <c r="A47" s="248" t="s">
        <v>119</v>
      </c>
      <c r="B47" s="234">
        <f t="array" ref="B47:K47">[23]Jan!$B$40:$K$40</f>
        <v>0</v>
      </c>
      <c r="C47" s="234">
        <v>43735.000010000003</v>
      </c>
      <c r="D47" s="234">
        <v>0</v>
      </c>
      <c r="E47" s="234">
        <v>0</v>
      </c>
      <c r="F47" s="234">
        <v>0</v>
      </c>
      <c r="G47" s="234">
        <v>0</v>
      </c>
      <c r="H47" s="234">
        <v>0</v>
      </c>
      <c r="I47" s="234">
        <v>0</v>
      </c>
      <c r="J47" s="234">
        <v>0</v>
      </c>
      <c r="K47" s="234">
        <v>0</v>
      </c>
      <c r="L47" s="223">
        <f>SUM(B47:K47)</f>
        <v>43735.000010000003</v>
      </c>
      <c r="M47" s="235"/>
      <c r="N47" s="230"/>
      <c r="O47" s="230"/>
      <c r="P47" s="230"/>
      <c r="Q47" s="230"/>
    </row>
    <row r="48" spans="1:17" s="231" customFormat="1" ht="39" customHeight="1" x14ac:dyDescent="0.35">
      <c r="A48" s="226" t="s">
        <v>81</v>
      </c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49"/>
      <c r="N48" s="230"/>
      <c r="O48" s="230"/>
      <c r="P48" s="230"/>
      <c r="Q48" s="230"/>
    </row>
    <row r="49" spans="1:17" s="231" customFormat="1" ht="39" customHeight="1" x14ac:dyDescent="0.35">
      <c r="A49" s="232" t="s">
        <v>120</v>
      </c>
      <c r="B49" s="234">
        <v>0</v>
      </c>
      <c r="C49" s="234">
        <v>0</v>
      </c>
      <c r="D49" s="234">
        <v>0</v>
      </c>
      <c r="E49" s="234">
        <v>0</v>
      </c>
      <c r="F49" s="234">
        <v>0</v>
      </c>
      <c r="G49" s="234">
        <v>0</v>
      </c>
      <c r="H49" s="234">
        <v>0</v>
      </c>
      <c r="I49" s="234">
        <v>0</v>
      </c>
      <c r="J49" s="234">
        <v>0</v>
      </c>
      <c r="K49" s="234">
        <v>0</v>
      </c>
      <c r="L49" s="224">
        <f>SUM(B49:K49)</f>
        <v>0</v>
      </c>
      <c r="M49" s="235"/>
      <c r="N49" s="230"/>
      <c r="O49" s="230"/>
      <c r="P49" s="230"/>
      <c r="Q49" s="230"/>
    </row>
    <row r="50" spans="1:17" s="2" customFormat="1" ht="39" customHeight="1" x14ac:dyDescent="0.35">
      <c r="A50" s="226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8"/>
      <c r="M50" s="229"/>
      <c r="N50" s="203"/>
      <c r="O50" s="203"/>
      <c r="P50" s="203"/>
      <c r="Q50" s="203"/>
    </row>
    <row r="51" spans="1:17" s="246" customFormat="1" ht="39" customHeight="1" x14ac:dyDescent="0.35">
      <c r="A51" s="244" t="s">
        <v>30</v>
      </c>
      <c r="B51" s="228">
        <f>B52+B53</f>
        <v>0</v>
      </c>
      <c r="C51" s="228">
        <f>C52+C53</f>
        <v>0</v>
      </c>
      <c r="D51" s="228">
        <f t="shared" ref="D51:K51" si="8">D52+D53</f>
        <v>0</v>
      </c>
      <c r="E51" s="228">
        <f t="shared" si="8"/>
        <v>0</v>
      </c>
      <c r="F51" s="228">
        <f t="shared" si="8"/>
        <v>0</v>
      </c>
      <c r="G51" s="228">
        <f t="shared" si="8"/>
        <v>0</v>
      </c>
      <c r="H51" s="228">
        <f t="shared" si="8"/>
        <v>0</v>
      </c>
      <c r="I51" s="228">
        <f t="shared" si="8"/>
        <v>0</v>
      </c>
      <c r="J51" s="228">
        <f t="shared" si="8"/>
        <v>0</v>
      </c>
      <c r="K51" s="228">
        <f t="shared" si="8"/>
        <v>0</v>
      </c>
      <c r="L51" s="224">
        <f>SUM(B51:K51)</f>
        <v>0</v>
      </c>
      <c r="M51" s="250">
        <f>L51/L54</f>
        <v>0</v>
      </c>
      <c r="N51" s="204"/>
      <c r="O51" s="204"/>
      <c r="P51" s="204"/>
      <c r="Q51" s="204"/>
    </row>
    <row r="52" spans="1:17" s="231" customFormat="1" ht="39" customHeight="1" x14ac:dyDescent="0.35">
      <c r="A52" s="232" t="s">
        <v>121</v>
      </c>
      <c r="B52" s="234">
        <v>0</v>
      </c>
      <c r="C52" s="234">
        <v>0</v>
      </c>
      <c r="D52" s="234">
        <v>0</v>
      </c>
      <c r="E52" s="234">
        <v>0</v>
      </c>
      <c r="F52" s="234">
        <v>0</v>
      </c>
      <c r="G52" s="234">
        <v>0</v>
      </c>
      <c r="H52" s="234">
        <v>0</v>
      </c>
      <c r="I52" s="234">
        <v>0</v>
      </c>
      <c r="J52" s="234">
        <v>0</v>
      </c>
      <c r="K52" s="234">
        <v>0</v>
      </c>
      <c r="L52" s="224">
        <f>SUM(B52:K52)</f>
        <v>0</v>
      </c>
      <c r="M52" s="235"/>
      <c r="N52" s="230"/>
      <c r="O52" s="230"/>
      <c r="P52" s="230"/>
      <c r="Q52" s="230"/>
    </row>
    <row r="53" spans="1:17" s="231" customFormat="1" ht="39" customHeight="1" x14ac:dyDescent="0.35">
      <c r="A53" s="251" t="s">
        <v>122</v>
      </c>
      <c r="B53" s="227">
        <v>0</v>
      </c>
      <c r="C53" s="227">
        <v>0</v>
      </c>
      <c r="D53" s="227">
        <v>0</v>
      </c>
      <c r="E53" s="227">
        <v>0</v>
      </c>
      <c r="F53" s="227">
        <v>0</v>
      </c>
      <c r="G53" s="227">
        <v>0</v>
      </c>
      <c r="H53" s="227">
        <v>0</v>
      </c>
      <c r="I53" s="227">
        <v>0</v>
      </c>
      <c r="J53" s="227">
        <v>0</v>
      </c>
      <c r="K53" s="227">
        <v>0</v>
      </c>
      <c r="L53" s="228">
        <f>SUM(B53:K53)</f>
        <v>0</v>
      </c>
      <c r="M53" s="229"/>
      <c r="N53" s="230"/>
      <c r="O53" s="230"/>
      <c r="P53" s="230"/>
      <c r="Q53" s="230"/>
    </row>
    <row r="54" spans="1:17" s="2" customFormat="1" ht="39" customHeight="1" thickBot="1" x14ac:dyDescent="0.45">
      <c r="A54" s="252" t="s">
        <v>29</v>
      </c>
      <c r="B54" s="253">
        <f>B8+B19+B51+B35</f>
        <v>143579.50077823107</v>
      </c>
      <c r="C54" s="253">
        <f t="shared" ref="C54:K54" si="9">C8+C19+C51+C35</f>
        <v>338751.44044511195</v>
      </c>
      <c r="D54" s="253">
        <f t="shared" si="9"/>
        <v>22561.9280515094</v>
      </c>
      <c r="E54" s="224">
        <f t="shared" si="9"/>
        <v>141.54776118750004</v>
      </c>
      <c r="F54" s="253">
        <f t="shared" si="9"/>
        <v>30.941299118900002</v>
      </c>
      <c r="G54" s="224">
        <f t="shared" si="9"/>
        <v>0</v>
      </c>
      <c r="H54" s="224">
        <f t="shared" si="9"/>
        <v>0</v>
      </c>
      <c r="I54" s="253">
        <f t="shared" si="9"/>
        <v>-568.10197527670005</v>
      </c>
      <c r="J54" s="253">
        <f t="shared" si="9"/>
        <v>2655.4252200000001</v>
      </c>
      <c r="K54" s="224">
        <f t="shared" si="9"/>
        <v>0</v>
      </c>
      <c r="L54" s="254">
        <f>SUM(B54:K54)</f>
        <v>507152.6815798821</v>
      </c>
      <c r="M54" s="255"/>
      <c r="N54" s="203"/>
      <c r="O54" s="203"/>
      <c r="P54" s="203"/>
      <c r="Q54" s="203"/>
    </row>
    <row r="55" spans="1:17" s="2" customFormat="1" x14ac:dyDescent="0.35">
      <c r="A55" s="256"/>
      <c r="B55" s="230"/>
      <c r="C55" s="230"/>
      <c r="D55" s="230"/>
      <c r="E55" s="230"/>
      <c r="F55" s="230"/>
      <c r="G55" s="230"/>
      <c r="H55" s="230"/>
      <c r="I55" s="230"/>
      <c r="J55" s="230"/>
      <c r="K55" s="230"/>
      <c r="L55" s="204"/>
      <c r="M55" s="230"/>
      <c r="N55" s="203"/>
      <c r="O55" s="203"/>
      <c r="P55" s="203"/>
      <c r="Q55" s="203"/>
    </row>
    <row r="56" spans="1:17" s="2" customFormat="1" ht="30" customHeight="1" x14ac:dyDescent="0.35">
      <c r="A56" s="203"/>
      <c r="B56" s="203"/>
      <c r="C56" s="203"/>
      <c r="D56" s="203"/>
      <c r="E56" s="257"/>
      <c r="F56" s="257"/>
      <c r="G56" s="257"/>
      <c r="H56" s="257"/>
      <c r="I56" s="257"/>
      <c r="J56" s="257"/>
      <c r="K56" s="203"/>
      <c r="L56" s="204"/>
      <c r="M56" s="203"/>
      <c r="N56" s="203"/>
      <c r="O56" s="203"/>
      <c r="P56" s="203"/>
      <c r="Q56" s="203"/>
    </row>
    <row r="57" spans="1:17" s="2" customFormat="1" ht="30" customHeight="1" x14ac:dyDescent="0.35">
      <c r="A57" s="203"/>
      <c r="B57" s="203"/>
      <c r="C57" s="203"/>
      <c r="D57" s="203"/>
      <c r="E57" s="203"/>
      <c r="F57" s="203"/>
      <c r="G57" s="203"/>
      <c r="H57" s="203"/>
      <c r="I57" s="258"/>
      <c r="J57" s="203"/>
      <c r="K57" s="203"/>
      <c r="L57" s="204"/>
      <c r="M57" s="203"/>
      <c r="N57" s="203"/>
      <c r="O57" s="203"/>
      <c r="P57" s="203"/>
      <c r="Q57" s="203"/>
    </row>
    <row r="58" spans="1:17" s="2" customFormat="1" ht="30" customHeight="1" x14ac:dyDescent="0.35">
      <c r="A58" s="203"/>
      <c r="B58" s="203"/>
      <c r="C58" s="203"/>
      <c r="D58" s="203"/>
      <c r="E58" s="203"/>
      <c r="F58" s="203"/>
      <c r="G58" s="203"/>
      <c r="H58" s="203"/>
      <c r="I58" s="258"/>
      <c r="J58" s="259"/>
      <c r="K58" s="259"/>
      <c r="L58" s="204"/>
      <c r="M58" s="203"/>
      <c r="N58" s="203"/>
      <c r="O58" s="203"/>
      <c r="P58" s="203"/>
      <c r="Q58" s="203"/>
    </row>
    <row r="59" spans="1:17" s="2" customFormat="1" ht="30" customHeight="1" x14ac:dyDescent="0.35">
      <c r="A59" s="203"/>
      <c r="B59" s="203"/>
      <c r="C59" s="203"/>
      <c r="D59" s="203"/>
      <c r="E59" s="203"/>
      <c r="F59" s="203"/>
      <c r="G59" s="203"/>
      <c r="H59" s="203"/>
      <c r="I59" s="203"/>
      <c r="J59" s="203"/>
      <c r="K59" s="203"/>
      <c r="L59" s="204"/>
      <c r="M59" s="203"/>
      <c r="N59" s="203"/>
      <c r="O59" s="203"/>
      <c r="P59" s="203"/>
      <c r="Q59" s="203"/>
    </row>
  </sheetData>
  <mergeCells count="3">
    <mergeCell ref="C1:K1"/>
    <mergeCell ref="A2:M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Total_Public_Debt_Q3_2020</vt:lpstr>
      <vt:lpstr>FGN_Domestic_Debt_Stock_Q3_2020</vt:lpstr>
      <vt:lpstr>FGNDomestic_Debt_ServiceQ3_2020</vt:lpstr>
      <vt:lpstr>External_Debt Stock Q3, 2020</vt:lpstr>
      <vt:lpstr>External_Debt Service Q3, 2020</vt:lpstr>
      <vt:lpstr>'External_Debt Stock Q3, 2020'!Print_Area</vt:lpstr>
      <vt:lpstr>FGN_Domestic_Debt_Stock_Q3_2020!Print_Area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O. ADEOYE</dc:creator>
  <cp:lastModifiedBy>Emuesiri Ojo</cp:lastModifiedBy>
  <cp:lastPrinted>2019-12-03T10:03:07Z</cp:lastPrinted>
  <dcterms:created xsi:type="dcterms:W3CDTF">2019-12-03T09:55:58Z</dcterms:created>
  <dcterms:modified xsi:type="dcterms:W3CDTF">2021-01-11T10:45:49Z</dcterms:modified>
</cp:coreProperties>
</file>